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s.aloe\Documents\SiClient\GIOVELavoroTmp\"/>
    </mc:Choice>
  </mc:AlternateContent>
  <xr:revisionPtr revIDLastSave="0" documentId="13_ncr:1_{50CB5B8B-2489-4656-A45C-71E241BED1D0}" xr6:coauthVersionLast="47" xr6:coauthVersionMax="47" xr10:uidLastSave="{00000000-0000-0000-0000-000000000000}"/>
  <bookViews>
    <workbookView xWindow="-15" yWindow="1440" windowWidth="26805" windowHeight="14115" xr2:uid="{00000000-000D-0000-FFFF-FFFF00000000}"/>
  </bookViews>
  <sheets>
    <sheet name="Modello Piano flussi cassa" sheetId="4" r:id="rId1"/>
    <sheet name="ModelloPianoFlussiCassa_PEG" sheetId="6" r:id="rId2"/>
  </sheets>
  <definedNames>
    <definedName name="_xlnm.Print_Area" localSheetId="0">'Modello Piano flussi cassa'!$A$1:$J$111</definedName>
    <definedName name="_xlnm.Print_Area" localSheetId="1">ModelloPianoFlussiCassa_PEG!$A$1:$N$413</definedName>
  </definedNames>
  <calcPr calcId="191029"/>
</workbook>
</file>

<file path=xl/calcChain.xml><?xml version="1.0" encoding="utf-8"?>
<calcChain xmlns="http://schemas.openxmlformats.org/spreadsheetml/2006/main">
  <c r="M403" i="6" l="1"/>
  <c r="M405" i="6" s="1"/>
  <c r="K403" i="6"/>
  <c r="I403" i="6"/>
  <c r="G403" i="6"/>
  <c r="N400" i="6"/>
  <c r="L400" i="6"/>
  <c r="J400" i="6"/>
  <c r="H400" i="6"/>
  <c r="H403" i="6" s="1"/>
  <c r="H405" i="6" s="1"/>
  <c r="N391" i="6"/>
  <c r="N403" i="6" s="1"/>
  <c r="N405" i="6" s="1"/>
  <c r="L391" i="6"/>
  <c r="L403" i="6" s="1"/>
  <c r="L405" i="6" s="1"/>
  <c r="J391" i="6"/>
  <c r="J403" i="6" s="1"/>
  <c r="J405" i="6" s="1"/>
  <c r="H391" i="6"/>
  <c r="N390" i="6"/>
  <c r="M390" i="6"/>
  <c r="L390" i="6"/>
  <c r="K390" i="6"/>
  <c r="K405" i="6" s="1"/>
  <c r="J390" i="6"/>
  <c r="I390" i="6"/>
  <c r="I405" i="6" s="1"/>
  <c r="H390" i="6"/>
  <c r="G390" i="6"/>
  <c r="G405" i="6" s="1"/>
  <c r="N388" i="6"/>
  <c r="M388" i="6"/>
  <c r="L388" i="6"/>
  <c r="K388" i="6"/>
  <c r="J388" i="6"/>
  <c r="I388" i="6"/>
  <c r="H388" i="6"/>
  <c r="G388" i="6"/>
  <c r="N381" i="6"/>
  <c r="M381" i="6"/>
  <c r="L381" i="6"/>
  <c r="K381" i="6"/>
  <c r="J381" i="6"/>
  <c r="I381" i="6"/>
  <c r="H381" i="6"/>
  <c r="G381" i="6"/>
  <c r="N375" i="6"/>
  <c r="M375" i="6"/>
  <c r="L375" i="6"/>
  <c r="K375" i="6"/>
  <c r="J375" i="6"/>
  <c r="I375" i="6"/>
  <c r="H375" i="6"/>
  <c r="G375" i="6"/>
  <c r="N334" i="6"/>
  <c r="L334" i="6"/>
  <c r="J334" i="6"/>
  <c r="H334" i="6"/>
  <c r="M332" i="6"/>
  <c r="K332" i="6"/>
  <c r="I332" i="6"/>
  <c r="H332" i="6"/>
  <c r="G332" i="6"/>
  <c r="N321" i="6"/>
  <c r="L321" i="6"/>
  <c r="J321" i="6"/>
  <c r="H321" i="6"/>
  <c r="N313" i="6"/>
  <c r="L313" i="6"/>
  <c r="J313" i="6"/>
  <c r="H313" i="6"/>
  <c r="N286" i="6"/>
  <c r="N332" i="6" s="1"/>
  <c r="L286" i="6"/>
  <c r="L332" i="6" s="1"/>
  <c r="J286" i="6"/>
  <c r="J332" i="6" s="1"/>
  <c r="H286" i="6"/>
  <c r="N168" i="6"/>
  <c r="L168" i="6"/>
  <c r="J168" i="6"/>
  <c r="H168" i="6"/>
  <c r="N158" i="6"/>
  <c r="L158" i="6"/>
  <c r="J158" i="6"/>
  <c r="H158" i="6"/>
  <c r="N134" i="6"/>
  <c r="L134" i="6"/>
  <c r="J134" i="6"/>
  <c r="H134" i="6"/>
  <c r="N129" i="6"/>
  <c r="N409" i="6" s="1"/>
  <c r="L129" i="6"/>
  <c r="L409" i="6" s="1"/>
  <c r="J129" i="6"/>
  <c r="J409" i="6" s="1"/>
  <c r="H129" i="6"/>
  <c r="H409" i="6" s="1"/>
  <c r="M124" i="6"/>
  <c r="M126" i="6" s="1"/>
  <c r="M128" i="6" s="1"/>
  <c r="M408" i="6" s="1"/>
  <c r="L124" i="6"/>
  <c r="L126" i="6" s="1"/>
  <c r="L128" i="6" s="1"/>
  <c r="L408" i="6" s="1"/>
  <c r="L410" i="6" s="1"/>
  <c r="K124" i="6"/>
  <c r="I124" i="6"/>
  <c r="I126" i="6" s="1"/>
  <c r="I128" i="6" s="1"/>
  <c r="G124" i="6"/>
  <c r="N121" i="6"/>
  <c r="L121" i="6"/>
  <c r="J121" i="6"/>
  <c r="J124" i="6" s="1"/>
  <c r="H121" i="6"/>
  <c r="H124" i="6" s="1"/>
  <c r="N112" i="6"/>
  <c r="N124" i="6" s="1"/>
  <c r="L112" i="6"/>
  <c r="J112" i="6"/>
  <c r="H112" i="6"/>
  <c r="N111" i="6"/>
  <c r="M111" i="6"/>
  <c r="L111" i="6"/>
  <c r="K111" i="6"/>
  <c r="K126" i="6" s="1"/>
  <c r="K128" i="6" s="1"/>
  <c r="J111" i="6"/>
  <c r="I111" i="6"/>
  <c r="H111" i="6"/>
  <c r="G111" i="6"/>
  <c r="G126" i="6" s="1"/>
  <c r="G128" i="6" s="1"/>
  <c r="N105" i="6"/>
  <c r="M105" i="6"/>
  <c r="L105" i="6"/>
  <c r="K105" i="6"/>
  <c r="J105" i="6"/>
  <c r="I105" i="6"/>
  <c r="H105" i="6"/>
  <c r="G105" i="6"/>
  <c r="M99" i="6"/>
  <c r="K99" i="6"/>
  <c r="I99" i="6"/>
  <c r="H99" i="6"/>
  <c r="G99" i="6"/>
  <c r="N94" i="6"/>
  <c r="L94" i="6"/>
  <c r="J94" i="6"/>
  <c r="H94" i="6"/>
  <c r="N89" i="6"/>
  <c r="N99" i="6" s="1"/>
  <c r="L89" i="6"/>
  <c r="J89" i="6"/>
  <c r="H89" i="6"/>
  <c r="N81" i="6"/>
  <c r="L81" i="6"/>
  <c r="L99" i="6" s="1"/>
  <c r="J81" i="6"/>
  <c r="J99" i="6" s="1"/>
  <c r="H81" i="6"/>
  <c r="M78" i="6"/>
  <c r="K78" i="6"/>
  <c r="I78" i="6"/>
  <c r="G78" i="6"/>
  <c r="N72" i="6"/>
  <c r="N78" i="6" s="1"/>
  <c r="L72" i="6"/>
  <c r="L78" i="6" s="1"/>
  <c r="J72" i="6"/>
  <c r="J78" i="6" s="1"/>
  <c r="H72" i="6"/>
  <c r="N68" i="6"/>
  <c r="L68" i="6"/>
  <c r="J68" i="6"/>
  <c r="H68" i="6"/>
  <c r="N63" i="6"/>
  <c r="L63" i="6"/>
  <c r="J63" i="6"/>
  <c r="H63" i="6"/>
  <c r="H78" i="6" s="1"/>
  <c r="N45" i="6"/>
  <c r="L45" i="6"/>
  <c r="J45" i="6"/>
  <c r="H45" i="6"/>
  <c r="M44" i="6"/>
  <c r="K44" i="6"/>
  <c r="I44" i="6"/>
  <c r="H44" i="6"/>
  <c r="G44" i="6"/>
  <c r="N29" i="6"/>
  <c r="N44" i="6" s="1"/>
  <c r="L29" i="6"/>
  <c r="L44" i="6" s="1"/>
  <c r="J29" i="6"/>
  <c r="J44" i="6" s="1"/>
  <c r="H29" i="6"/>
  <c r="M28" i="6"/>
  <c r="K28" i="6"/>
  <c r="I28" i="6"/>
  <c r="H28" i="6"/>
  <c r="G28" i="6"/>
  <c r="N17" i="6"/>
  <c r="N28" i="6" s="1"/>
  <c r="L17" i="6"/>
  <c r="L28" i="6" s="1"/>
  <c r="J17" i="6"/>
  <c r="J28" i="6" s="1"/>
  <c r="H17" i="6"/>
  <c r="J101" i="4"/>
  <c r="I101" i="4"/>
  <c r="I103" i="4" s="1"/>
  <c r="H101" i="4"/>
  <c r="G101" i="4"/>
  <c r="F101" i="4"/>
  <c r="E101" i="4"/>
  <c r="D101" i="4"/>
  <c r="C101" i="4"/>
  <c r="C103" i="4" s="1"/>
  <c r="J97" i="4"/>
  <c r="J103" i="4" s="1"/>
  <c r="I97" i="4"/>
  <c r="H97" i="4"/>
  <c r="H103" i="4" s="1"/>
  <c r="G97" i="4"/>
  <c r="F97" i="4"/>
  <c r="E97" i="4"/>
  <c r="D97" i="4"/>
  <c r="C97" i="4"/>
  <c r="J91" i="4"/>
  <c r="I91" i="4"/>
  <c r="H91" i="4"/>
  <c r="G91" i="4"/>
  <c r="G103" i="4" s="1"/>
  <c r="F91" i="4"/>
  <c r="F103" i="4" s="1"/>
  <c r="E91" i="4"/>
  <c r="E103" i="4" s="1"/>
  <c r="D91" i="4"/>
  <c r="D103" i="4" s="1"/>
  <c r="C91" i="4"/>
  <c r="J86" i="4"/>
  <c r="I86" i="4"/>
  <c r="H86" i="4"/>
  <c r="G86" i="4"/>
  <c r="F86" i="4"/>
  <c r="E86" i="4"/>
  <c r="D86" i="4"/>
  <c r="C86" i="4"/>
  <c r="J80" i="4"/>
  <c r="I80" i="4"/>
  <c r="H80" i="4"/>
  <c r="G80" i="4"/>
  <c r="F80" i="4"/>
  <c r="E80" i="4"/>
  <c r="D80" i="4"/>
  <c r="C80" i="4"/>
  <c r="J65" i="4"/>
  <c r="J107" i="4" s="1"/>
  <c r="H65" i="4"/>
  <c r="H107" i="4" s="1"/>
  <c r="F65" i="4"/>
  <c r="F107" i="4" s="1"/>
  <c r="D65" i="4"/>
  <c r="D107" i="4" s="1"/>
  <c r="J60" i="4"/>
  <c r="I60" i="4"/>
  <c r="H60" i="4"/>
  <c r="G60" i="4"/>
  <c r="F60" i="4"/>
  <c r="E60" i="4"/>
  <c r="D60" i="4"/>
  <c r="C60" i="4"/>
  <c r="J57" i="4"/>
  <c r="I57" i="4"/>
  <c r="H57" i="4"/>
  <c r="G57" i="4"/>
  <c r="F57" i="4"/>
  <c r="E57" i="4"/>
  <c r="D57" i="4"/>
  <c r="C57" i="4"/>
  <c r="J52" i="4"/>
  <c r="I52" i="4"/>
  <c r="H52" i="4"/>
  <c r="G52" i="4"/>
  <c r="F52" i="4"/>
  <c r="E52" i="4"/>
  <c r="D52" i="4"/>
  <c r="C52" i="4"/>
  <c r="J47" i="4"/>
  <c r="I47" i="4"/>
  <c r="H47" i="4"/>
  <c r="G47" i="4"/>
  <c r="F47" i="4"/>
  <c r="E47" i="4"/>
  <c r="D47" i="4"/>
  <c r="C47" i="4"/>
  <c r="J41" i="4"/>
  <c r="I41" i="4"/>
  <c r="H41" i="4"/>
  <c r="G41" i="4"/>
  <c r="F41" i="4"/>
  <c r="E41" i="4"/>
  <c r="D41" i="4"/>
  <c r="C41" i="4"/>
  <c r="J35" i="4"/>
  <c r="I35" i="4"/>
  <c r="H35" i="4"/>
  <c r="G35" i="4"/>
  <c r="F35" i="4"/>
  <c r="E35" i="4"/>
  <c r="D35" i="4"/>
  <c r="C35" i="4"/>
  <c r="J18" i="4"/>
  <c r="J17" i="4" s="1"/>
  <c r="J31" i="4" s="1"/>
  <c r="I18" i="4"/>
  <c r="I17" i="4" s="1"/>
  <c r="I31" i="4" s="1"/>
  <c r="H18" i="4"/>
  <c r="H17" i="4" s="1"/>
  <c r="H31" i="4" s="1"/>
  <c r="G18" i="4"/>
  <c r="F18" i="4"/>
  <c r="E18" i="4"/>
  <c r="D18" i="4"/>
  <c r="C18" i="4"/>
  <c r="C17" i="4" s="1"/>
  <c r="C31" i="4" s="1"/>
  <c r="G17" i="4"/>
  <c r="G31" i="4" s="1"/>
  <c r="F17" i="4"/>
  <c r="F31" i="4" s="1"/>
  <c r="E17" i="4"/>
  <c r="E31" i="4" s="1"/>
  <c r="D17" i="4"/>
  <c r="D31" i="4" s="1"/>
  <c r="N126" i="6" l="1"/>
  <c r="N128" i="6" s="1"/>
  <c r="N408" i="6" s="1"/>
  <c r="N410" i="6" s="1"/>
  <c r="H126" i="6"/>
  <c r="H128" i="6" s="1"/>
  <c r="H408" i="6" s="1"/>
  <c r="H410" i="6" s="1"/>
  <c r="I62" i="4"/>
  <c r="I64" i="4" s="1"/>
  <c r="I106" i="4" s="1"/>
  <c r="J126" i="6"/>
  <c r="J128" i="6" s="1"/>
  <c r="J408" i="6" s="1"/>
  <c r="J410" i="6" s="1"/>
  <c r="G408" i="6"/>
  <c r="H62" i="4"/>
  <c r="H64" i="4" s="1"/>
  <c r="H106" i="4" s="1"/>
  <c r="H108" i="4" s="1"/>
  <c r="F62" i="4"/>
  <c r="F64" i="4" s="1"/>
  <c r="F106" i="4" s="1"/>
  <c r="F108" i="4" s="1"/>
  <c r="K408" i="6"/>
  <c r="D62" i="4"/>
  <c r="D64" i="4" s="1"/>
  <c r="D106" i="4" s="1"/>
  <c r="D108" i="4" s="1"/>
  <c r="E62" i="4"/>
  <c r="E64" i="4" s="1"/>
  <c r="E106" i="4" s="1"/>
  <c r="J62" i="4"/>
  <c r="J64" i="4" s="1"/>
  <c r="J106" i="4" s="1"/>
  <c r="J108" i="4" s="1"/>
  <c r="G62" i="4"/>
  <c r="G64" i="4" s="1"/>
  <c r="G106" i="4" s="1"/>
  <c r="C62" i="4"/>
  <c r="C64" i="4" s="1"/>
  <c r="C106" i="4" s="1"/>
  <c r="I408" i="6"/>
</calcChain>
</file>

<file path=xl/sharedStrings.xml><?xml version="1.0" encoding="utf-8"?>
<sst xmlns="http://schemas.openxmlformats.org/spreadsheetml/2006/main" count="1655" uniqueCount="743">
  <si>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</si>
  <si>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</si>
  <si>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</si>
  <si>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</si>
  <si>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</si>
  <si>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</si>
  <si>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</si>
  <si>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</si>
  <si>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</si>
  <si>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</si>
  <si>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</si>
  <si>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</si>
  <si>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</si>
  <si>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</si>
  <si>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</si>
  <si>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</si>
  <si>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</si>
  <si>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</si>
  <si>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</si>
  <si>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</si>
  <si>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</si>
  <si>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</si>
  <si>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</si>
  <si>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</si>
  <si>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</si>
  <si>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</si>
  <si>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</si>
  <si>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</si>
  <si>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</si>
  <si>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</si>
  <si>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</si>
  <si>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</si>
  <si>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</si>
  <si>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</si>
  <si>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</si>
  <si>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</si>
  <si>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</si>
  <si>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</si>
  <si>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</si>
  <si>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</si>
  <si>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</si>
  <si>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</si>
  <si>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</si>
  <si>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</si>
  <si>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</si>
  <si>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</si>
  <si>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</si>
  <si>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</si>
  <si>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</si>
  <si>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</si>
  <si>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</si>
  <si>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</si>
  <si>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</si>
  <si>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</si>
  <si>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</si>
  <si>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</si>
  <si>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</si>
  <si>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</si>
  <si>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</si>
  <si>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</si>
  <si>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</si>
  <si>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</si>
  <si>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</si>
  <si>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</si>
  <si>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</si>
  <si>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</si>
  <si>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</si>
  <si>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</si>
  <si>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</si>
  <si>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</si>
  <si>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</si>
  <si>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</si>
  <si>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</si>
  <si>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</si>
  <si>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</si>
  <si>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</si>
  <si>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</si>
  <si>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</si>
  <si>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</si>
  <si>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</si>
  <si>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</si>
  <si>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</si>
  <si>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</si>
  <si>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</si>
  <si>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</si>
  <si>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</si>
  <si>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</si>
  <si>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</si>
  <si>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</si>
  <si>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</si>
  <si>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</si>
  <si>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</si>
  <si>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</si>
  <si>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</si>
  <si>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</si>
  <si>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</si>
  <si>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</si>
  <si>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</si>
  <si>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</si>
  <si>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</si>
  <si>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</si>
  <si>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</si>
  <si>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</si>
  <si>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</si>
  <si>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</si>
  <si>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</si>
  <si>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</si>
  <si>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</si>
  <si>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</si>
  <si>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</si>
  <si>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</si>
  <si>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</si>
  <si>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</si>
  <si>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</si>
  <si>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</si>
  <si>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</si>
  <si>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</si>
  <si>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</si>
  <si>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</si>
  <si>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</si>
  <si>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</si>
  <si>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</si>
  <si>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</si>
  <si>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</si>
  <si>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</si>
  <si>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</si>
  <si>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</si>
  <si>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</si>
  <si>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</si>
  <si>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</si>
  <si>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</si>
  <si>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</si>
  <si>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</si>
  <si>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</si>
  <si>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</si>
  <si>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</si>
  <si>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</si>
  <si>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</si>
  <si>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</si>
  <si>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</si>
  <si>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Imposta di soggiorno</t>
  </si>
  <si>
    <t>E.1.01.01.41.000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</si>
  <si>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</si>
  <si>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</si>
  <si>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</si>
  <si>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</si>
  <si>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</si>
  <si>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</si>
  <si>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</si>
  <si>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</si>
  <si>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</si>
  <si>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</si>
  <si>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</si>
  <si>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</si>
  <si>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</si>
  <si>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</si>
  <si>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</si>
  <si>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</si>
  <si>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</si>
  <si>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</si>
  <si>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</si>
  <si>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</si>
  <si>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</si>
  <si>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</si>
  <si>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</si>
  <si>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</si>
  <si>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</si>
  <si>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</si>
  <si>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</si>
  <si>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</si>
  <si>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</si>
  <si>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</si>
  <si>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</si>
  <si>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</si>
  <si>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</si>
  <si>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</si>
  <si>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</si>
  <si>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</si>
  <si>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</si>
  <si>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</si>
  <si>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</si>
  <si>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</si>
  <si>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</si>
  <si>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Tassa smaltimento rifiuti solidi urbani</t>
  </si>
  <si>
    <t>E.1.01.01.61.000</t>
  </si>
  <si>
    <t>Tributo comunale sui rifiuti e sui servizi</t>
  </si>
  <si>
    <t>E.1.01.01.99.000</t>
  </si>
  <si>
    <t>Altre imposte, tasse e proventi assimilati n.a.c.</t>
  </si>
  <si>
    <t>E.1.01.01.16.000</t>
  </si>
  <si>
    <t>Addizionale comunale IRPEF</t>
  </si>
  <si>
    <t/>
  </si>
  <si>
    <t>Altro...</t>
  </si>
  <si>
    <t>1.0101 - 1104/1104/1 - IMU da verifica e controllo</t>
  </si>
  <si>
    <t>E.1.01.01.06.000 - Imposta municipale propria</t>
  </si>
  <si>
    <t>E.1.01.01.06.002 - Imposte municipale propria riscosse a seguito di attività di verifica e controllo</t>
  </si>
  <si>
    <t>Dodicesimi</t>
  </si>
  <si>
    <t>1.0101 - 1104/1104/99 - U.E.B. 111104 - IMPOSTA MUNICIPALE PROPRIA - I.M.U.</t>
  </si>
  <si>
    <t xml:space="preserve"> - </t>
  </si>
  <si>
    <t>Percentuale</t>
  </si>
  <si>
    <t>1.0101 - 1105/1105/99 - U.E.B. 1.1.1105 - IMPOSTA DI SOGGIORNO</t>
  </si>
  <si>
    <t>E.1.01.01.41.000 - Imposta di soggiorno</t>
  </si>
  <si>
    <t>Manuale</t>
  </si>
  <si>
    <t>1.0101 - 1106/1106/1 - Irpef da coattiva</t>
  </si>
  <si>
    <t>E.1.01.01.16.000 - Addizionale comunale IRPEF</t>
  </si>
  <si>
    <t>E.1.01.01.16.002 - Addizionale comunale IRPEF riscossa a seguito di attività di verifica e controllo</t>
  </si>
  <si>
    <t>1.0101 - 1109/1109/1 - INVIM da coattiva</t>
  </si>
  <si>
    <t>E.1.01.01.99.000 - Altre imposte, tasse e proventi assimilati n.a.c.</t>
  </si>
  <si>
    <t>E.1.01.01.99.002 - Altre imposte, tasse e proventi assimilati n.a.c. riscosse a seguito di attività di verifica e controllo</t>
  </si>
  <si>
    <t>1.0101 - 1201/1201/1 - TARI - Riscossa a seguito dell'attività ordinaria di gestione</t>
  </si>
  <si>
    <t>E.1.01.01.51.000 - Tassa smaltimento rifiuti solidi urbani</t>
  </si>
  <si>
    <t>E.1.01.01.51.001 - Tassa smaltimento rifiuti solidi urbani riscossa a seguito dell'attività ordinaria di gestione</t>
  </si>
  <si>
    <t>1.0101 - 1201/1201/2 - TARI  - Riscossa a seguito dell'attività di verifica e controllo</t>
  </si>
  <si>
    <t>E.1.01.01.51.002 - Tassa smaltimento rifiuti solidi urbani riscossa a seguito di attività di verifica e controllo</t>
  </si>
  <si>
    <t>1.0101 - 1202/1202/99 - U.E.B. 121202 - T.A.R.E.S.</t>
  </si>
  <si>
    <t>E.1.01.01.61.000 - Tributo comunale sui rifiuti e sui servizi</t>
  </si>
  <si>
    <t>1.0101 - 1204/1204/99 - U.E.B. 121204 - T.A.R.I.</t>
  </si>
  <si>
    <t>2.0101 - 2101/2101/99 - U.E.B. 212101 - TRASFERIMENTO CORRENTE DALLO STATO PER SERVIZI INDISPENSABILI</t>
  </si>
  <si>
    <t>E.2.01.01.01.000 - Trasferimenti correnti da Amministrazioni Centrali</t>
  </si>
  <si>
    <t>2.0101 - 2102/2102/99 - Trasferimenti da amm. centrali per finalità</t>
  </si>
  <si>
    <t>2.0101 - 2105/2105/1 - Trasferimento erariale con vincolo di destinazione per elezioni e referendum - amm. centrali</t>
  </si>
  <si>
    <t>E.2.01.01.01.001 - Trasferimenti correnti da Ministeri</t>
  </si>
  <si>
    <t>2.0101 - 2150/2150/1 - PNRR - M1C1 - Investimento 1.2 Abilitazione al cloud - CUP J81C22000610006</t>
  </si>
  <si>
    <t>2.0101 - 2201/2201/1 - Trasferimento regionale straordinario</t>
  </si>
  <si>
    <t>E.2.01.01.02.000 - Trasferimenti correnti da Amministrazioni Locali</t>
  </si>
  <si>
    <t>E.2.01.01.02.001 - Trasferimenti correnti da Regioni e province autonome</t>
  </si>
  <si>
    <t>2.0101 - 2201/2201/99 - U.E.B. 222201 - TRASFERIMENTO REGIONALE ANNUALE PER LA FINANZA LOCALE</t>
  </si>
  <si>
    <t>2.0101 - 2203/2203/99 - U.E.B. 222203 - TRASFERIMENTO REGIONALE PER MINORI INTROITI I.C.I.</t>
  </si>
  <si>
    <t>2.0101 - 2204/2204/99 - U.E.B. 2.02.2204 - TRASFERIMENTO RAVA PER MINORI INTROITI ADDIZIONALE ENERGIA ELETTRICA</t>
  </si>
  <si>
    <t>2.0101 - 2205/2205/99 - U.E.B. 2022205 - TRASFERIMENTI DALLA REGIONE MINOR GETTITO IMU</t>
  </si>
  <si>
    <t>2.0101 - 2206/2206/99 - U.E.B. 222206 - TRASFERIMENTO REGIONALE PER SGOMBERO NEVE STRADA REGIONALE</t>
  </si>
  <si>
    <t>2.0101 - 2207/2207/1 - Trasferimenti a titolo sostitutivo dell'ICIAP e tasse conc. comunali soppresse</t>
  </si>
  <si>
    <t>2.0101 - 2211/2211/99 - U.E.B. 222211 - TRASFERIMENTO REGIONALE PER VOLONTARI VIGILI DEL FUOCO</t>
  </si>
  <si>
    <t>2.0101 - 2216/2216/99 - U.E.B. 2.02.2216 - TRASF. RAVA PER GESTIONE CLV</t>
  </si>
  <si>
    <t>2.0101 - 2218/2218/99 - Trasferimento statale compensativo minore introiti imposta - canone pubblicità</t>
  </si>
  <si>
    <t>3.0100 - 3101/3101/99 - U.E.B. 313101 - DIRITTI DI SEGRETERIA</t>
  </si>
  <si>
    <t>E.3.01.02.01.000 - Entrate dalla vendita di servizi</t>
  </si>
  <si>
    <t>E.3.01.02.01.032 - Proventi da diritti di segreteria e rogito</t>
  </si>
  <si>
    <t>3.0100 - 3103/3103/99 - U.E.B. 313103 - DIRITTI PER IL RILASCIO DELLE CARTE D'IDENTITA'</t>
  </si>
  <si>
    <t>E.3.01.02.01.033 - Proventi da rilascio documenti e diritti di cancelleria</t>
  </si>
  <si>
    <t>3.0100 - 3104/3104/99 - U.E.B. 313104 - DIRITTI DI SEGRETERIA SU ATTI EDILIZI</t>
  </si>
  <si>
    <t>3.0100 - 3113/3113/99 - U.E.B. 313113 - PROVENTI DEL SERVIZIO DI MENSA SCOLASTICA</t>
  </si>
  <si>
    <t>E.3.01.02.01.008 - Proventi da mense</t>
  </si>
  <si>
    <t>3.0100 - 3115/3115/99 - U.E.B. 313115 - PROVENTI DEL SERVIZIO DI TRASPORTO SCOLASTICO</t>
  </si>
  <si>
    <t>E.3.01.02.01.016 - Proventi da trasporto scolastico</t>
  </si>
  <si>
    <t>3.0100 - 3117/3117/99 - U.E.B. 313117 - PROVENTI DEL SERVIZIO IDRICO INTEGRATO</t>
  </si>
  <si>
    <t>E.3.01.02.01.999 - Proventi da servizi n.a.c.</t>
  </si>
  <si>
    <t>3.0100 - 3120/3120/1 - Canone patrimoniale di concessione, autorizzazione o esposizione pubblicitaria</t>
  </si>
  <si>
    <t>E.3.01.03.01.000 - Canoni e concessioni e diritti reali di godimento</t>
  </si>
  <si>
    <t>E.3.01.03.01.002 - Canone occupazione spazi e aree pubbliche</t>
  </si>
  <si>
    <t>3.0100 - 3120/3120/2 - Canone di concessione per l'occupazione delle aree e degli spazi appartenenti al demanio o al patrimonio indisponibile</t>
  </si>
  <si>
    <t>E.3.01.03.01.003 - Proventi da concessioni su beni</t>
  </si>
  <si>
    <t>3.0100 - 3121/3121/99 - U.E.B. 313121 - PROVENTI GESTIONE DISCARICA</t>
  </si>
  <si>
    <t>3.0100 - 3201/3201/99 - U.E.B. 323201 - FITTI REALI DI FABBRICATI</t>
  </si>
  <si>
    <t>E.3.01.03.02.000 - Fitti, noleggi e locazioni</t>
  </si>
  <si>
    <t>E.3.01.03.02.002 - Locazioni di altri beni immobili</t>
  </si>
  <si>
    <t>3.0100 - 3202/3202/99 - U.E.B. 323202 - FITTI REALI DI FONDI RUSTICI</t>
  </si>
  <si>
    <t>3.0100 - 3204/3204/99 - U.E.B. 323204 - FITTI REALI DIVERSI</t>
  </si>
  <si>
    <t>3.0100 - 3211/3211/99 - U.E.B. 323211 - SOVRACANONI PER DERIVAZIONE DI ACQUE</t>
  </si>
  <si>
    <t>E.3.01.03.01.001 - Diritti reali di godimento</t>
  </si>
  <si>
    <t>3.0100 - 3212/3212/99 - U.E.B. 323212 - PROVENTI DA CENTRALINA ELETTRICA</t>
  </si>
  <si>
    <t>E.3.01.01.01.000 - Vendita di beni</t>
  </si>
  <si>
    <t>E.3.01.01.01.004 - Proventi da energia, acqua, gas e riscaldamento</t>
  </si>
  <si>
    <t>3.0100 - 3213/3213/99 - U.E.B. 323213 - PROVENTI DA CONCESSIONE PARCHEGGI COMUNALI</t>
  </si>
  <si>
    <t>E.3.01.02.01.020 - Proventi da parcheggi custoditi e parchimetri </t>
  </si>
  <si>
    <t>3.0100 - 3214/3214/99 - Proventi derivanti dalla gestione di beni</t>
  </si>
  <si>
    <t>3.0100 - 3508/3508/99 - CORRISPETTIVO PER CONVENZIONE ELISKI</t>
  </si>
  <si>
    <t>3.0200 - 3111/3111/2 - PROVENTI DA SANZIONI PER INFRAZIONI AL CODICE DELLA STRADA a imprese</t>
  </si>
  <si>
    <t>E.3.02.03.01.000 - Proventi da multe, ammende, sanzioni e oblazioni a carico delle imprese</t>
  </si>
  <si>
    <t>3.0200 - 3111/3111/99 - U.E.B. 313111 - PROVENTI DA SANZIONI PER INFRAZIONI AL CODICE DELLA STRADA</t>
  </si>
  <si>
    <t>E.3.02.02.01.000 - Proventi da multe, ammende, sanzioni e oblazioni a carico delle famiglie</t>
  </si>
  <si>
    <t>3.0200 - 3112/3112/2 - PROVENTI  DA SANZIONI PER INFRAZIONI A REGOLAMENTI COMUNALI da imprese</t>
  </si>
  <si>
    <t>3.0200 - 3112/3112/99 - U.E.B. 3.1.3112 - PROVENTI  DA SANZIONI PER INFRAZIONI A REGOLAMENTI COMUNALI</t>
  </si>
  <si>
    <t>3.0300 - 3301/3301/1 - U.E.B. 333301 - INTERESSI ATTIVI di mora</t>
  </si>
  <si>
    <t>E.3.03.03.02.000 - Interessi attivi di mora</t>
  </si>
  <si>
    <t>3.0300 - 3301/3301/99 - U.E.B. 333301 - INTERESSI ATTIVI SU GIACENZA DI CASSA</t>
  </si>
  <si>
    <t>E.3.03.03.99.000 - Altri interessi attivi diversi</t>
  </si>
  <si>
    <t>3.0500 - 3502/3502/99 - U.E.B. 353502 - RIMBORSO IVA DA ATTIVITA' COMMERCIALE</t>
  </si>
  <si>
    <t>E.3.05.02.02.000 - Entrate per rimborsi di imposte</t>
  </si>
  <si>
    <t>E.3.05.02.02.002 - Entrate da rimborsi di IVA a credito</t>
  </si>
  <si>
    <t>3.0500 - 3507/3507/1 - Altre entrate correnti - introiti e rimborsi diversi da versamenti  tributari errati</t>
  </si>
  <si>
    <t>E.3.05.99.99.000 - Altre entrate correnti n.a.c.</t>
  </si>
  <si>
    <t>3.0500 - 3507/3507/2 - Fondi incentivanti il personale</t>
  </si>
  <si>
    <t>E.3.05.99.02.000 - Fondi incentivanti il personale (art. 113 del d.lgs. 50/2016)</t>
  </si>
  <si>
    <t>E.3.05.99.02.001 - Fondi incentivanti il personale (art. 113 del d.lgs. 50/2016)</t>
  </si>
  <si>
    <t>3.0500 - 3507/3507/99 - U.E.B. 353507 - INTROITI E RIMBORSI DIVERSI</t>
  </si>
  <si>
    <t>E.3.05.99.99.999 - Altre entrate correnti n.a.c.</t>
  </si>
  <si>
    <t>3.0500 - 3509/3509/1 - Contributo amministrativo per pratiche jure sanguinis</t>
  </si>
  <si>
    <t>4.0100 - 4510/4510/1 - Condoni edilizi e sanatorie opere edilizie abusive</t>
  </si>
  <si>
    <t>E.4.01.01.01.000 - Condoni edilizi e sanatoria opere edilizie abusive</t>
  </si>
  <si>
    <t>E.4.01.01.01.001 - Condoni edilizi e sanatoria opere edilizie abusive</t>
  </si>
  <si>
    <t>4.0200 - 4250/4251/1 - PNRR - M2C4 - Investimento 2.2 - CUP J84F22000870006 - Efficientamento energetico</t>
  </si>
  <si>
    <t>E.4.02.01.01.000 - Contributi agli investimenti da Amministrazioni Centrali</t>
  </si>
  <si>
    <t>4.0200 - 4250/4254/1 - PNRR - M1C1 - Investimento 1.4 - Servizi e cittadinanza digitale - CUP J81F22004440006 - Misura 1.4.1 Esperienza del cittadino</t>
  </si>
  <si>
    <t>4.0200 - 4250/4257/1 - PNRR - M1C1 - Investimento 1.4 - Servizi e cittadinanza digitale - CUP J81F23000080006 - Misura 1.4.4 - SPID CIE</t>
  </si>
  <si>
    <t>E.4.02.01.01.001 - Contributi agli investimenti da Ministeri</t>
  </si>
  <si>
    <t>4.0200 - 4250/4259/1 - PNRR - M1C1 - Investimento 1.4 - Servizi e cittadinanza digitale - ANSC - CUP J51F24002950006</t>
  </si>
  <si>
    <t>4.0200 - 4401/4401/1 - Contributi agli investimenti da BIM</t>
  </si>
  <si>
    <t>E.4.02.01.02.000 - Contributi agli investimenti da Amministrazioni Locali</t>
  </si>
  <si>
    <t>4.0200 - 4402/4402/3 - L.r. 18 aprile 2008, n. 18 Interventi regionali per lo sviluppo dello sci nordico</t>
  </si>
  <si>
    <t>4.0200 - 4404/4404/2 - Contributo per efficientamento energetico</t>
  </si>
  <si>
    <t>E.4.02.01.02.001 - Contributi agli investimenti da Regioni e province autonome</t>
  </si>
  <si>
    <t>Semestrale</t>
  </si>
  <si>
    <t>4.0300 - 4321/4321/3 - Trasferimento art. 27 l.r. 22/2021 Interventi a favore dei Comuni - operer minori di pubblica utilità</t>
  </si>
  <si>
    <t>E.4.03.10.02.000 - Altri trasferimenti in conto capitale da Amministrazioni Locali</t>
  </si>
  <si>
    <t>E.4.03.10.02.001 - Altri trasferimenti in conto capitale da Regioni e province autonome</t>
  </si>
  <si>
    <t>4.0300 - 4325/4325/99 - Contributo regionale, ai sensi della l.r 9/2005 - contributo del servizio di soccorso sulle piste di sci di fondo</t>
  </si>
  <si>
    <t>4.0300 - 4328/4328/99 - Contributi Comuni Aree Interne</t>
  </si>
  <si>
    <t>4.0300 - 4401/4401/99 - U.E.B. 444401 - CONTRIBUTI BIM PER INVESTIMENTI</t>
  </si>
  <si>
    <t>E.4.03.10.01.000 - Altri trasferimenti in conto capitale da Amministrazioni Centrali</t>
  </si>
  <si>
    <t>4.0400 - 4101/4101/1 - Alienazione di mezzi di trasporto stradali</t>
  </si>
  <si>
    <t>E.4.04.01.01.000 - Alienazione di Mezzi di trasporto ad uso civile, di sicurezza e ordine pubblico</t>
  </si>
  <si>
    <t>E.4.04.01.01.001 - Alienazione di Mezzi di trasporto stradali</t>
  </si>
  <si>
    <t>4.0400 - 4102/4102/99 - UEB 4.1.4102 ALIENAZIONE DI TAGLI STRAORDINARI DI BOSCHI</t>
  </si>
  <si>
    <t>E.4.04.01.99.000 - Alienazione di altri beni materiali</t>
  </si>
  <si>
    <t>E.4.04.01.99.999 - Alienazioni di beni materiali n.a.c.</t>
  </si>
  <si>
    <t>4.0500 - 4510/4510/99 - U.E.B. 454510 - PROVENTI DA CONCESSIONI EDILIZIE</t>
  </si>
  <si>
    <t>E.4.05.01.01.000 - Permessi di costruire</t>
  </si>
  <si>
    <t>E.4.05.01.01.001 - Permessi di costruire</t>
  </si>
  <si>
    <t>5.0400 - 5100/5100/99 - PRELIEVO SOMME CONCESSE DA CDP SPA PER MUTUO LAVORI SPORT HUS</t>
  </si>
  <si>
    <t>E.5.04.07.01.000 - Prelievi da depositi bancari</t>
  </si>
  <si>
    <t>E.5.04.07.01.001 - Prelievi da depositi bancari</t>
  </si>
  <si>
    <t>6.0300 - 5002/5002/99 - ENTRATA MUTUO PER LAVORI SPORT HUS</t>
  </si>
  <si>
    <t>E.6.03.01.04.000 - Accensione mutui e altri finanziamenti a medio lungo termine da Imprese</t>
  </si>
  <si>
    <t>E.6.03.01.04.003 - Accensione mutui e altri finanziamenti a medio lungo termine da Cassa Depositi e Prestiti - SPA</t>
  </si>
  <si>
    <t>9.0100 - 6001/6001/99 - U.E.B. 6.01.0000 -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</si>
  <si>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</si>
  <si>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</si>
  <si>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</si>
  <si>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U.E.B. 6.02.0000 - RITENUTE ERARIALI DA LAVORO DIPENDENTE</t>
  </si>
  <si>
    <t>E.9.01.02.01.000 - Ritenute erariali su redditi da lavoro dipendente per conto terzi</t>
  </si>
  <si>
    <t>E.9.01.02.01.001 - Ritenute erariali su redditi da lavoro dipendente per conto terzi</t>
  </si>
  <si>
    <t>9.0100 - 6002/6002/2 - U.E.B. 6.02.0000 - RITENUTE ERARIALI DA LAVORO AUTONOMO</t>
  </si>
  <si>
    <t>E.9.01.03.01.000 - Ritenute erariali su redditi da lavoro autonomo per conto terzi</t>
  </si>
  <si>
    <t>E.9.01.03.01.001 - Ritenute erariali su redditi da lavoro autonomo per conto terzi</t>
  </si>
  <si>
    <t>9.0100 - 6002/6002/3 - U.E.B. 6.02.0000 - RITENUTE ERARIALI DA IVA SPLIT</t>
  </si>
  <si>
    <t>E.9.01.01.02.000 - Ritenute per scissione contabile IVA (split payment)</t>
  </si>
  <si>
    <t>E.9.01.01.02.001 - Ritenute per scissione contabile IVA (split payment)</t>
  </si>
  <si>
    <t>9.0100 - 6003/6003/99 - U.E.B. 6.03.0000 - ALTRE RITENUTE AL PERSONALE PER CONTO DI TERZI</t>
  </si>
  <si>
    <t>E.9.01.02.99.000 - Altre ritenute al personale dipendente per conto di terzi</t>
  </si>
  <si>
    <t>E.9.01.02.99.999 - Altre ritenute al personale dipendente per conto di terzi</t>
  </si>
  <si>
    <t>9.0100 - 6005/6005/1 - Entrate  a seguito di spese non andate a buon fine</t>
  </si>
  <si>
    <t>E.9.01.99.01.000 - Entrate a seguito di spese non andate a buon fine</t>
  </si>
  <si>
    <t>E.9.01.99.01.001 - Entrate a seguito di spese non andate a buon fine</t>
  </si>
  <si>
    <t>9.0100 - 6005/6005/2 - Altre ritenute n.a.c</t>
  </si>
  <si>
    <t>E.9.01.01.99.000 - Altre ritenute n.a.c.</t>
  </si>
  <si>
    <t>E.9.01.01.99.999 - Altre ritenute n.a.c.</t>
  </si>
  <si>
    <t>9.0100 - 6006/6006/99 - U.E.B. 6.06.0000 - RIMBORSO DI ANTICIPAZIONE DI FONDI PER IL SERVIZIO ECONOMATO</t>
  </si>
  <si>
    <t>E.9.01.99.03.000 - Rimborso di fondi economali e carte aziendali</t>
  </si>
  <si>
    <t>E.9.01.99.03.001 - Rimborso di fondi economali e carte aziendali</t>
  </si>
  <si>
    <t>9.0200 - 6004/6004/99 - U.E.B. 6.04.0000 - DEPOSITI CAUZIONALI</t>
  </si>
  <si>
    <t>E.9.02.04.01.000 - Costituzione di depositi cauzionali o contrattuali di terzi</t>
  </si>
  <si>
    <t>E.9.02.04.01.001 - Costituzione di depositi cauzionali o contrattuali di terzi</t>
  </si>
  <si>
    <t>9.0200 - 6005/6005/99 - U.E.B. 6.05.0000 - RIMBORSO SPESE PER SERVIZI PER CONTO DI TERZI</t>
  </si>
  <si>
    <t>E.9.02.99.99.000 - Altre entrate per conto terzi</t>
  </si>
  <si>
    <t>E.9.02.99.99.999 - Altre entrate per conto terzi</t>
  </si>
  <si>
    <t>01.02.1 - 10201/10201/1 - Assegni fissi segreteria</t>
  </si>
  <si>
    <t>U.1.01.01.01.000 - Retribuzioni in denaro</t>
  </si>
  <si>
    <t>U.1.01.01.01.002 - Voci stipendiali corrisposte al personale a tempo indeterminato</t>
  </si>
  <si>
    <t>01.02.1 - 10201/10201/2 - Contributi carico ente Segreteria</t>
  </si>
  <si>
    <t>U.1.01.02.01.000 - Contributi sociali effettivi a carico dell'ente</t>
  </si>
  <si>
    <t>U.1.01.02.01.001 - Contributi obbligatori per il personale</t>
  </si>
  <si>
    <t>01.03.1 - 10201/10201/3 - Assegni fissi Servizi Finanziari</t>
  </si>
  <si>
    <t>01.03.1 - 10201/10201/5 - Contributi carico ente Servizi Finanziari</t>
  </si>
  <si>
    <t>01.06.1 - 10201/10201/16 - Assegni fissi - Edilizia Privata</t>
  </si>
  <si>
    <t>01.06.1 - 10201/10201/17 - Contributi carico ente Edilizia Privata</t>
  </si>
  <si>
    <t>01.06.1 - 10201/10201/18 - Assegni fissi Edilizia Pubblica</t>
  </si>
  <si>
    <t>01.06.1 - 10201/10201/20 - Contributi carico ente Edilizia Pubblica</t>
  </si>
  <si>
    <t>01.10.1 - 10201/10201/13 - Indennità e altri compensi - FUA di tutti</t>
  </si>
  <si>
    <t>U.1.01.01.01.004 - Indennità ed altri compensi, esclusi i rimborsi spesa per missione, corrisposti al personale a tempo indeterminato</t>
  </si>
  <si>
    <t>01.10.1 - 10201/10201/14 - Straordinari di tutti</t>
  </si>
  <si>
    <t>U.1.01.01.01.003 - Straordinario per il personale a tempo indeterminato</t>
  </si>
  <si>
    <t>01.10.1 - 10201/10201/15 - AUTOLIQUIDAZIONE INAIL</t>
  </si>
  <si>
    <t>U.1.01.01.02.000 - Altre spese per il personale</t>
  </si>
  <si>
    <t>U.1.01.01.02.999 - Altre spese per il personale n.a.c.</t>
  </si>
  <si>
    <t>01.10.1 - 10201/10201/31 - Contributi a carico ente FUA</t>
  </si>
  <si>
    <t>01.10.1 - 10201/10201/32 - Straordinari - Contributi a carico ente</t>
  </si>
  <si>
    <t>01.10.1 - 10202/10202/25 - SPESE PER MENSA PERSONALE</t>
  </si>
  <si>
    <t>01.10.1 - 10301/10301/1 - Indennità e altri compensi - Incentivi funzioni tecniche</t>
  </si>
  <si>
    <t>01.10.1 - 10301/10301/3 - Contributi a carico ente - Incentivi funzioni tecniche</t>
  </si>
  <si>
    <t>U.1.01.02.01.999 - Altri contributi sociali effettivi n.a.c.</t>
  </si>
  <si>
    <t>03.01.1 - 10201/10201/8 - Assegni fissi Polizia locale</t>
  </si>
  <si>
    <t>03.01.1 - 10201/10201/9 - Contributi a carico ente - Polizia locale</t>
  </si>
  <si>
    <t>04.06.1 - 10201/10201/21 - SCUOLABUS ASSEGNI FISSI</t>
  </si>
  <si>
    <t>04.06.1 - 10201/10201/23 - SCUOLABUS CONTRIBUTI CARICO ENTE</t>
  </si>
  <si>
    <t>10.05.1 - 10201/10201/24 - ASSEGNI FISSI VITO STRADE</t>
  </si>
  <si>
    <t>10.05.1 - 10201/10201/26 - CONTRIBUTI CARICO ENTE VITO STRADE E SEGNALETICA</t>
  </si>
  <si>
    <t>10.05.1 - 10201/10201/27 - FONDO SGOMBERO NEVE</t>
  </si>
  <si>
    <t>01.02.1 - 10205/10205/2 - IMPOSTA DI BOLLO CONTO CORRENTE POSTALE</t>
  </si>
  <si>
    <t>U.1.02.01.99.000 - Imposte, tasse e proventi assimilati a carico dell'ente n.a.c.</t>
  </si>
  <si>
    <t>U.1.02.01.99.999 - Imposte, tasse e proventi assimilati a carico dell'ente n.a.c.</t>
  </si>
  <si>
    <t>01.02.1 - 10205/10205/9 - Imposta di registro e di bollo - Registrazione contratti ...</t>
  </si>
  <si>
    <t>U.1.02.01.02.000 - Imposta di registro e di bollo</t>
  </si>
  <si>
    <t>U.1.02.01.02.001 - Imposta di registro e di bollo</t>
  </si>
  <si>
    <t>01.03.1 - 10305/10305/10 - Imposta di registro e di bollo - Bolli carico ente</t>
  </si>
  <si>
    <t>01.05.1 - 10205/10205/10 - Imposta di registro e di bollo</t>
  </si>
  <si>
    <t>01.06.1 - 10205/10205/6 - BOLLI E TASSE AUTOMEZZI</t>
  </si>
  <si>
    <t>01.10.1 - 10205/10205/11 - IRAP</t>
  </si>
  <si>
    <t>U.1.02.01.01.000 - Imposta regionale sulle attività produttive (IRAP)</t>
  </si>
  <si>
    <t>U.1.02.01.01.001 - Imposta regionale sulle attività produttive (IRAP)</t>
  </si>
  <si>
    <t>01.10.1 - 10205/10205/12 - IRAP FUA</t>
  </si>
  <si>
    <t>01.10.1 - 10301/10301/2 - IRAP - Incentivi funzioni tecniche</t>
  </si>
  <si>
    <t>04.06.1 - 10205/10205/7 - BOLLI E TASSE AUTOMEZZI</t>
  </si>
  <si>
    <t>01.01.1 - 10202/10202/1 - Indennità organi istituzionali dell'amministrazione</t>
  </si>
  <si>
    <t>U.1.03.02.01.000 - Organi e incarichi istituzionali dell'amministrazione</t>
  </si>
  <si>
    <t>U.1.03.02.01.001 - Organi istituzionali dell'amministrazione - Indennità</t>
  </si>
  <si>
    <t>01.01.1 - 10202/10202/2 - Rimborsi organi istituzionali dell'amministrazione</t>
  </si>
  <si>
    <t>U.1.03.02.01.002 - Organi istituzionali dell'amministrazione - Rimborsi</t>
  </si>
  <si>
    <t>01.01.1 - 10202/10202/3 - COMPENSO REVISORE DEI CONTI</t>
  </si>
  <si>
    <t>U.1.03.02.01.008 - Compensi agli organi istituzionali di revisione, di controllo ed altri incarichi istituzionali dell'amministrazione</t>
  </si>
  <si>
    <t>01.02.1 - 10202/10202/5 - Prodotti ufficio - Segreteria</t>
  </si>
  <si>
    <t>U.1.03.01.02.000 - Altri beni di consumo</t>
  </si>
  <si>
    <t>U.1.03.01.02.001 - Carta, cancelleria e stampati</t>
  </si>
  <si>
    <t>01.02.1 - 10202/10202/10 - SPESE POSTALI SEGRETERIA</t>
  </si>
  <si>
    <t>U.1.03.02.16.000 - Servizi amministrativi</t>
  </si>
  <si>
    <t>U.1.03.02.16.002 - Spese postali</t>
  </si>
  <si>
    <t>01.02.1 - 10202/10202/55 - Contratti di servizio pubblico. Altri servizi: Visite Museo</t>
  </si>
  <si>
    <t>U.1.03.02.15.000 - Contratti di servizio pubblico</t>
  </si>
  <si>
    <t>U.1.03.02.15.999 - Altre spese per contratti di servizio pubblico</t>
  </si>
  <si>
    <t>01.02.1 - 10202/10202/82 - Prestazioni professionali specialistiche</t>
  </si>
  <si>
    <t>U.1.03.02.11.000 - Prestazioni professionali e specialistiche</t>
  </si>
  <si>
    <t>U.1.03.02.11.999 - Altre prestazioni professionali e specialistiche n.a.c.</t>
  </si>
  <si>
    <t>01.02.1 - 10202/10202/98 - Manutenzione ordinaria e riparazioni macchine per ufficio</t>
  </si>
  <si>
    <t>U.1.03.02.09.000 - Manutenzione ordinaria e riparazioni</t>
  </si>
  <si>
    <t>U.1.03.02.09.006 - Manutenzione ordinaria e riparazioni di macchine per ufficio</t>
  </si>
  <si>
    <t>01.02.1 - 10402/10402/15 - Noleggio attrezzature hardware</t>
  </si>
  <si>
    <t>U.1.03.02.07.000 - Utilizzo di beni di terzi</t>
  </si>
  <si>
    <t>U.1.03.02.07.004 - Noleggi di hardware</t>
  </si>
  <si>
    <t>01.03.1 - 10302/10302/55 - Prodotti ufficio Servizi Finanaziari</t>
  </si>
  <si>
    <t>01.03.1 - 10302/10302/56 - Spese Bancarie e certificati Holder</t>
  </si>
  <si>
    <t>U.1.03.02.17.000 - Servizi finanziari</t>
  </si>
  <si>
    <t>01.03.1 - 10302/10302/57 - Servizio di Tesoreria comunale</t>
  </si>
  <si>
    <t>U.1.03.02.17.002 - Oneri per servizio di tesoreria</t>
  </si>
  <si>
    <t>01.03.1 - 10302/10302/58 - Prestazioni di servizio specialistiche area finanziaria</t>
  </si>
  <si>
    <t>U.1.03.02.11.008 - Prestazioni di natura contabile, tributaria e del lavoro</t>
  </si>
  <si>
    <t>01.04.1 - 10202/10202/13 - COSTI PER RISCOSSIONE ENTRATE</t>
  </si>
  <si>
    <t>U.1.03.02.17.999 - Spese per servizi finanziari n.a.c.</t>
  </si>
  <si>
    <t>01.04.1 - 10202/10202/14 - Servizi fiscali e legali</t>
  </si>
  <si>
    <t>U.1.03.02.16.999 - Altre spese per servizi amministrativi</t>
  </si>
  <si>
    <t>01.05.1 - 10202/10202/34 - PATRIMONIO PULIZIA LOCALI</t>
  </si>
  <si>
    <t>U.1.03.02.13.000 - Servizi ausiliari per il funzionamento dell'ente</t>
  </si>
  <si>
    <t>U.1.03.02.13.002 - Servizi di pulizia e lavanderia</t>
  </si>
  <si>
    <t>01.05.1 - 10202/10202/35 - ENERGIA ELETTRICA PATRIMONIO</t>
  </si>
  <si>
    <t>U.1.03.02.05.000 - Utenze e canoni</t>
  </si>
  <si>
    <t>U.1.03.02.05.004 - Energia elettrica</t>
  </si>
  <si>
    <t>01.05.1 - 10202/10202/36 - SERVIZIO IDRICO INTEGRATO PATRIMONIO</t>
  </si>
  <si>
    <t>U.1.03.02.05.005 - Acqua</t>
  </si>
  <si>
    <t>01.05.1 - 10302/10302/11 - PATRIMONIO PRODOTTI PER RISCALDAMENTO</t>
  </si>
  <si>
    <t>U.1.03.01.02.002 - Carburanti, combustibili e lubrificanti</t>
  </si>
  <si>
    <t>01.05.1 - 10302/10302/12 - PATRIMONIO MATERIALI E MANUTENZIONI ORDINARIE</t>
  </si>
  <si>
    <t>U.1.03.02.09.011 - Manutenzione ordinaria e riparazioni di altri beni materiali</t>
  </si>
  <si>
    <t>01.06.1 - 10202/10202/30 - SPAZI PER L'ATTIVITA DELL'ENTE PULIZIA</t>
  </si>
  <si>
    <t>01.06.1 - 10202/10202/31 - TELEFONO SPAZI PER L'ATTIVITA DELL'ENTE</t>
  </si>
  <si>
    <t>U.1.03.02.05.999 - Utenze e canoni per altri servizi n.a.c.</t>
  </si>
  <si>
    <t>01.06.1 - 10202/10202/32 - ENERGIA ELETTRICA</t>
  </si>
  <si>
    <t>01.06.1 - 10202/10202/33 - SERVIZIO IDRICO INTEGRATO SPAZI ATTIVITA DELL'ENTE</t>
  </si>
  <si>
    <t>01.06.1 - 10302/10302/4 - CARBURANTI E LUBRIFICANTI AUTOMEZZI SERVIZI TECNICI</t>
  </si>
  <si>
    <t>01.06.1 - 10302/10302/5 - VESTIARIO E DISPOSITIVI PROTEZIONE PERSONALE SERVIZI TECNICI</t>
  </si>
  <si>
    <t>U.1.03.01.02.004 - Vestiario</t>
  </si>
  <si>
    <t>01.06.1 - 10302/10302/6 - SERVIZI TECNICI MATERIALI VARI DI CONSUMO</t>
  </si>
  <si>
    <t>U.1.03.01.02.999 - Altri beni e materiali di consumo n.a.c.</t>
  </si>
  <si>
    <t>01.06.1 - 10302/10302/7 - MATERIALI E MANUTENZIONI ORDINARIE SERVIZI TECNICI</t>
  </si>
  <si>
    <t>01.06.1 - 10302/10302/8 - PRODOTTI RISCALDAMENTO MUNICIPIO</t>
  </si>
  <si>
    <t>01.06.1 - 10302/10302/61 - Noleggio automezzi servizi tecnici</t>
  </si>
  <si>
    <t>U.1.03.02.07.002 - Noleggi di mezzi di trasporto</t>
  </si>
  <si>
    <t>01.06.1 - 10402/10402/4 - SERVIZI TECNICI SERVIZI LEGALI</t>
  </si>
  <si>
    <t>U.1.03.02.99.000 - Altri servizi</t>
  </si>
  <si>
    <t>U.1.03.02.99.002 - Altre spese legali</t>
  </si>
  <si>
    <t>01.06.1 - 10402/10402/20 - Prestazioniprofessionali e specialistiche</t>
  </si>
  <si>
    <t>01.07.1 - 10202/10202/15 - PRODOTTI UFFICIO DEMOGRAFICO</t>
  </si>
  <si>
    <t>01.07.1 - 10202/10202/17 - ALTRI SERVIZI ESTERNI DEMOGRAFICI E COMMERCIO</t>
  </si>
  <si>
    <t>U.1.03.02.12.000 - Lavoro flessibile, quota LSU e acquisto di servizi da agenzie di lavoro interinale</t>
  </si>
  <si>
    <t>U.1.03.02.12.001 - Acquisto di servizi da agenzie di lavoro interinale</t>
  </si>
  <si>
    <t>01.07.1 - 10202/10202/86 - Stampa e rilegatura</t>
  </si>
  <si>
    <t>U.1.03.02.13.004 - Stampa e rilegatura</t>
  </si>
  <si>
    <t>01.07.1 - 10202/10202/87 - Stampati specialiastici - Registri Stato civile</t>
  </si>
  <si>
    <t>U.1.03.01.02.014 - Stampati specialistici</t>
  </si>
  <si>
    <t>01.07.1 - 10202/10202/88 - Giornali, riviste, pubblicazioni e abbonamenti - Stato civile</t>
  </si>
  <si>
    <t>U.1.03.01.01.000 - Giornali, riviste e pubblicazioni</t>
  </si>
  <si>
    <t>01.07.1 - 10202/10202/91 - Spese elettorali</t>
  </si>
  <si>
    <t>U.1.03.02.99.004 - Altre spese per consultazioni elettorali dell'ente</t>
  </si>
  <si>
    <t>01.08.1 - 10202/10202/7 - Servizi per i sistemi e relativa manutenzione</t>
  </si>
  <si>
    <t>U.1.03.02.19.000 - Servizi informatici e di telecomunicazioni</t>
  </si>
  <si>
    <t>U.1.03.02.19.005 - Servizi per i sistemi e relativa manutenzione</t>
  </si>
  <si>
    <t>01.08.1 - 10202/10202/12 - Servizi per i sistemi e relativa manutenzione - Servizi finanziari</t>
  </si>
  <si>
    <t>01.08.1 - 10202/10202/16 - SISTEMA INFORMATICO DEMOGRAFICI E COMMERCIO</t>
  </si>
  <si>
    <t>01.08.1 - 10202/10202/85 - Gestione e manutenzione applicazioni - Software</t>
  </si>
  <si>
    <t>U.1.03.02.19.001 - Gestione e manutenzione applicazioni</t>
  </si>
  <si>
    <t>01.08.1 - 10202/10250/1 - PNRR - M1C1- Investimento 1.2 - Abilitazione al cloud - CUP J81C22000610006</t>
  </si>
  <si>
    <t>01.10.1 - 10202/10202/24 - FORMAZIONE E AGGIORNAMENTO</t>
  </si>
  <si>
    <t>U.1.03.02.04.000 - Acquisto di servizi per formazione e addestramento del personale dell'ente</t>
  </si>
  <si>
    <t>U.1.03.02.04.999 - Acquisto di servizi per altre spese per formazione e addestramento n.a.c.</t>
  </si>
  <si>
    <t>01.10.1 - 10202/10202/79 - ALTRI ONERI PERSONALE MISSIONI</t>
  </si>
  <si>
    <t>U.1.03.02.99.999 - Altri servizi diversi n.a.c.</t>
  </si>
  <si>
    <t>01.10.1 - 10402/10402/2 - Incarico medico del lavoro e  Responsabile della sicurezza</t>
  </si>
  <si>
    <t>03.01.1 - 10202/10202/18 - VIGILANZA PRODOTTI PER UFFICIO</t>
  </si>
  <si>
    <t>03.01.1 - 10202/10202/19 - VESTIARIO E DISPOSITIVI PROTEZIONE PERSONALE VIGILANZA</t>
  </si>
  <si>
    <t>03.01.1 - 10202/10202/20 - SISTEMA INFORMATICO VIGILANZA</t>
  </si>
  <si>
    <t>03.01.1 - 10202/10202/22 - TIRO A SEGNO AOSTA E ACI PRA</t>
  </si>
  <si>
    <t>U.1.03.02.13.999 - Altri servizi ausiliari n.a.c.</t>
  </si>
  <si>
    <t>03.01.1 - 10302/10302/1 - CARBURANTI E LUBRIFICANTI AUTOMEZZI - Polizia locale</t>
  </si>
  <si>
    <t>03.01.1 - 10302/10302/2 - MATERIALI E MANUTENZIONI ORDINARIE</t>
  </si>
  <si>
    <t>03.01.1 - 10302/10302/3 - ALTRI SERVIZI ESTERNI VIGILANZA</t>
  </si>
  <si>
    <t>03.01.1 - 10302/10302/60 - Noleggio automezzi polizia locale</t>
  </si>
  <si>
    <t>03.02.1 - 10202/10202/90 - Manutenzione ordinaria e assistenza videosorveglianza</t>
  </si>
  <si>
    <t>U.1.03.02.09.004 - Manutenzione ordinaria e riparazioni di impianti e macchinari</t>
  </si>
  <si>
    <t>04.01.1 - 10202/10202/37 - SCUOLA MATERNA SUSSIDI DIDATTICI LIBRI E MATERIALI VARI DI CONSUMO</t>
  </si>
  <si>
    <t>04.01.1 - 10202/10202/39 - SCUOLA MATERNA ALTRI SERVIZI ESTERNI</t>
  </si>
  <si>
    <t>04.01.1 - 10202/10202/40 - TELEFONO SCUOLA MATERNA</t>
  </si>
  <si>
    <t>04.01.1 - 10202/10202/41 - SCUOLA MATERNA ENERGIA ELETTRICA</t>
  </si>
  <si>
    <t>04.01.1 - 10202/10202/42 - SERVIZIO IDRICO INTEGRATO SCUOLA MATERNA</t>
  </si>
  <si>
    <t>04.01.1 - 10302/10302/13 - SCUOLA MATERNA PRODOTTI PER RISCALDAMENTO</t>
  </si>
  <si>
    <t>04.01.1 - 10302/10302/14 - SCUOLA MATERNA MATERIALI E MANUTENZIONI ORDINARIE</t>
  </si>
  <si>
    <t>04.02.1 - 10202/10202/43 - SCUOLA ELEMENTARE SUSSIDI E LIBRI E MATERIALI VARI DI CONSUMO</t>
  </si>
  <si>
    <t>04.02.1 - 10202/10202/45 - ALTRI SERVIZI ESTERNI SCUOLA</t>
  </si>
  <si>
    <t>04.02.1 - 10202/10202/46 - TELEFONO  SCUOLA ELEMENTARE</t>
  </si>
  <si>
    <t>04.02.1 - 10202/10202/47 - ENERGIA ELETTRICA SCUOLA ELEMENTARE</t>
  </si>
  <si>
    <t>04.02.1 - 10202/10202/48 - SERVIZIO IDRICO INTEGRATO SCUOLA ELEMENTARE</t>
  </si>
  <si>
    <t>04.02.1 - 10302/10302/15 - SCUOLA ELEMENTARE PRODOTTI PER RISCALDAMENTO</t>
  </si>
  <si>
    <t>04.02.1 - 10302/10302/16 - SCUOLA ELEMENTARE MATERIALI E MANUTENZIONI ORDINARIE</t>
  </si>
  <si>
    <t>04.06.1 - 10202/10202/50 - MENSA E ASSISTENZA SCUOLA</t>
  </si>
  <si>
    <t>U.1.03.02.15.006 - Contratti di servizio per le mense scolastiche</t>
  </si>
  <si>
    <t>04.06.1 - 10302/10302/17 - MENSA SCOLASTICA MATERIALI E MANUTENZIONI ORDINARIE</t>
  </si>
  <si>
    <t>04.06.1 - 10302/10302/18 - CARBURANTI E LUBRIFICANTI SCUOLABUS</t>
  </si>
  <si>
    <t>04.06.1 - 10302/10302/19 - MANUTENZIONI ORDINARIE SCUOLABUS</t>
  </si>
  <si>
    <t>04.06.1 - 10402/10402/16 - Noleggio attrezzature hardware</t>
  </si>
  <si>
    <t>05.02.1 - 10202/10202/52 - MANIFESTAZIONI CULTURALI E INTERVENTI SOSTEGNO TRADIZIONI MATERIALI VARI DI CONSUMO</t>
  </si>
  <si>
    <t>05.02.1 - 10202/10202/53 - PROMOZIONE E PUBBLICITA' MANIFESTAZIONI CULTURALI E INTERVENTI A SOSTEGNO TRADIZIONI</t>
  </si>
  <si>
    <t>U.1.03.02.02.000 - Organizzazione eventi, pubblicità e servizi per trasferta</t>
  </si>
  <si>
    <t>U.1.03.02.02.004 - Pubblicità</t>
  </si>
  <si>
    <t>05.02.1 - 10202/10202/54 - PULIZIA LOCALI MUSEO</t>
  </si>
  <si>
    <t>05.02.1 - 10302/10302/20 - MANIFESTAZIONI CULTURALI  E INTERVENTI A SOSTEGNO DELLE TRADIZIONI MATERIALI E MANUTENZIONI ORDINARIE</t>
  </si>
  <si>
    <t>06.01.1 - 10302/10302/21 - Pista di fondo - Servizio direzione piste e servizio di pisteur secouriste</t>
  </si>
  <si>
    <t>06.01.1 - 10302/10302/43 - AVEF - Pista di fondo</t>
  </si>
  <si>
    <t>07.01.1 - 10202/10202/60 - U.E.B. 10202 -  CDC 2201 - FP 1241 TURISMO PULIZIA LOCALI</t>
  </si>
  <si>
    <t>07.01.1 - 10202/10202/61 - U.E.B. 10202 -  CDC 2201 - FP 1247 TURISMO MANIFESTAZIONI</t>
  </si>
  <si>
    <t>U.1.03.02.02.005 - Organizzazione e partecipazione a manifestazioni e convegni</t>
  </si>
  <si>
    <t>07.01.1 - 10202/10202/62 - TURISMO ENERGIA ELETTRICA</t>
  </si>
  <si>
    <t>07.01.1 - 10202/10202/95 - Turismo servizi esterni</t>
  </si>
  <si>
    <t>07.01.1 - 10302/10302/22 - PRODOTTI RISCALDAMENTO TURISMO - Gas</t>
  </si>
  <si>
    <t>07.01.1 - 10302/10302/23 - MATERIALI EMANUTENZIONI ORDINARIE TURISMO</t>
  </si>
  <si>
    <t>07.01.1 - 10302/10302/24 - SERVIZIO MANUTENZIONE SENTIERI</t>
  </si>
  <si>
    <t>07.01.1 - 10302/10302/51 - Servizi turistici</t>
  </si>
  <si>
    <t>08.01.1 - 10302/10302/10 - PROMOZIONE E PUBBLICITA' PIANIFICAZIONE TERRITORIALE</t>
  </si>
  <si>
    <t>09.02.1 - 10202/10202/63 - AREE ATTREZZATE ENERGIA ELETTRICA</t>
  </si>
  <si>
    <t>09.02.1 - 10302/10302/26 - AREE ATTREZZAT SERVIZIO TAGLIO ERBA</t>
  </si>
  <si>
    <t>09.03.1 - 10402/10402/6 - Incarichi per direzione tecnica e per rilievo discarica</t>
  </si>
  <si>
    <t>09.04.1 - 10202/10202/93 - Approvvigionamento casa dell'acqua</t>
  </si>
  <si>
    <t>09.04.1 - 10203/10203/13 - CANONI DI CONCESSIONE DEMANIO IDRICO</t>
  </si>
  <si>
    <t>09.04.1 - 10302/10302/33 - ACQUEDOTTO MATERIALI E MANUTENZIONI ORDINARIE</t>
  </si>
  <si>
    <t>10.05.1 - 10202/10202/68 - ILLUMINAZIONE PUBBLICA ENERGIA ELETTRICA</t>
  </si>
  <si>
    <t>10.05.1 - 10302/10302/28 - MATERIALI E MANUTENZIONI ORDINARIE STRADE E SEGNALETICA</t>
  </si>
  <si>
    <t>10.05.1 - 10302/10302/30 - MATERIALI E MANUTENZIONI ORDINARIE SGOMBERO NEVE</t>
  </si>
  <si>
    <t>10.05.1 - 10302/10302/31 - SERVIZIO SGOMBERO NEVE</t>
  </si>
  <si>
    <t>10.05.1 - 10302/10302/32 - MATERIALI E MANUTENZIONI ORDINARIE ILLUMINAZIONE PUBBLICA</t>
  </si>
  <si>
    <t>10.05.1 - 10302/10302/50 - Utilizzo beni di terzi - affitto terreni</t>
  </si>
  <si>
    <t>U.1.03.02.07.005 - Fitti di terreni e giacimenti</t>
  </si>
  <si>
    <t>10.05.1 - 10402/10402/21 - Prestazioni professionali e specialistiche</t>
  </si>
  <si>
    <t>11.01.1 - 10202/10202/78 - PROTEZIONE CIVILE ASSICURAZIONE COMMISSIONE LOCALE VALANGHE</t>
  </si>
  <si>
    <t>11.01.1 - 10203/10203/15 - PONTE RADIO</t>
  </si>
  <si>
    <t>11.01.1 - 10302/10302/35 - MANUTENZIONI ORDINARIE PROTEZIONE CIVILE</t>
  </si>
  <si>
    <t>11.01.1 - 10302/10302/36 - COMMISSIONE LOCALE VALANGHE</t>
  </si>
  <si>
    <t>11.01.1 - 10302/10302/37 - VIGILI FUOCO VOLONTARI CARBURANTI E LUBRIFICANTI</t>
  </si>
  <si>
    <t>11.01.1 - 10302/10302/38 - VIGILI FUOCO VOLONTARI MATERIALI E MANUTENZIONI ORDINARIE</t>
  </si>
  <si>
    <t>12.09.1 - 10202/10202/70 - CIMITERO COMUNALE PULIZIA LOCALI</t>
  </si>
  <si>
    <t>12.09.1 - 10202/10202/71 - CIMITERO COMUNALE ALTRI SERVIZI ESTERNI</t>
  </si>
  <si>
    <t>12.09.1 - 10202/10202/72 - CIMITERO COMUNALE ENERGIA ELETTRICA</t>
  </si>
  <si>
    <t>12.09.1 - 10302/10302/39 - CIMITERO COMUNALE MANUTENZIONI ORDINARIE</t>
  </si>
  <si>
    <t>13.07.1 - 10202/10202/73 - PULIZIA AMBULATORIO MEDICO</t>
  </si>
  <si>
    <t>13.07.1 - 10202/10202/75 - SERVIZIO IDRICO INTEGRATO AMBULATORIO MEDICO</t>
  </si>
  <si>
    <t>17.01.1 - 10202/10202/65 - ENERGIA ELETTRICA CENTRALINE IDROELETTRICHE</t>
  </si>
  <si>
    <t>17.01.1 - 10203/10203/19 - Canoni di concessione centralina idroelettrica</t>
  </si>
  <si>
    <t>17.01.1 - 10302/10302/27 - CENTRALINE ELETTRICHE MATERIALI E MANUTENZIONI ORDINARIE</t>
  </si>
  <si>
    <t>01.03.1 - 10203/10203/1 - FONDO MOBILITA E AICREE</t>
  </si>
  <si>
    <t>U.1.04.04.01.000 - Trasferimenti correnti a Istituzioni Sociali Private</t>
  </si>
  <si>
    <t>U.1.04.04.01.001 - Trasferimenti correnti a Istituzioni Sociali Private</t>
  </si>
  <si>
    <t>01.03.1 - 10203/10203/3 - RECUPERO MAGGIOR GETTITO IMU</t>
  </si>
  <si>
    <t>U.1.04.01.01.000 - Trasferimenti correnti a Amministrazioni Centrali</t>
  </si>
  <si>
    <t>01.03.1 - 10303/10303/5 - Trasferimenti correnti ad amministrazioni centrali</t>
  </si>
  <si>
    <t>01.06.1 - 10203/10203/7 - Ufficio tecnico - Spese per pratiche espropriative e SUA</t>
  </si>
  <si>
    <t>U.1.04.01.01.999 - Trasferimenti correnti a altre Amministrazioni Centrali n.a.c.</t>
  </si>
  <si>
    <t>01.07.1 - 10203/10203/4 - ANUSCA Quota associativa</t>
  </si>
  <si>
    <t>01.07.1 - 10203/10203/20 - Commissione elettorale Circondariale</t>
  </si>
  <si>
    <t>U.1.04.01.02.000 - Trasferimenti correnti a Amministrazioni Locali</t>
  </si>
  <si>
    <t>U.1.04.01.02.003 - Trasferimenti correnti a Comuni</t>
  </si>
  <si>
    <t>01.10.1 - 10203/10203/5 - QUOTA CAPITARIA ARSS e circoscrizione impiego</t>
  </si>
  <si>
    <t>01.10.1 - 10203/10203/22 - Trasferimenti a Unité Walser</t>
  </si>
  <si>
    <t>U.1.04.01.02.006 - Trasferimenti correnti a Comunità Montane</t>
  </si>
  <si>
    <t>04.01.1 - 10203/10203/32 - Trasferimenti a istituzione scolastica</t>
  </si>
  <si>
    <t>U.1.04.01.02.999 - Trasferimenti correnti a altre Amministrazioni Locali n.a.c.</t>
  </si>
  <si>
    <t>04.02.1 - 10203/10203/33 - Trasferimenti a istituzione scolastica</t>
  </si>
  <si>
    <t>05.01.1 - 10303/10303/2 - Trasferimenti correnti istituzioni sociali private</t>
  </si>
  <si>
    <t>05.02.1 - 10203/10203/9 - TRASFERIMENTO PER SPORTELLI LINGUISTICI E CONTRIBUTI</t>
  </si>
  <si>
    <t>05.02.1 - 10203/10203/11 - TRASFERIMENTO SAINT JEAN BIBLIOTECA</t>
  </si>
  <si>
    <t>06.01.1 - 10203/10203/10 - CONTRIBUTI E FONDAZIONE MEZZALAMA</t>
  </si>
  <si>
    <t>06.02.1 - 10203/10203/17 - U.E.B. 10203 -  CDC 4006 - FP 1300 CENTRI ESTIVI</t>
  </si>
  <si>
    <t>07.01.1 - 10203/10203/12 - CONTRIBUTI CONSORZIO et alia</t>
  </si>
  <si>
    <t>09.03.1 - 10203/10203/14 - Trasferimento Unité Walser per il servizio di raccolta, trasporto e smaltimento dei rifiuti solidi</t>
  </si>
  <si>
    <t>16.01.1 - 10203/10203/16 - CONTRIBUTI</t>
  </si>
  <si>
    <t>16.01.1 - 10403/10403/1 - Somme migliorie boschive</t>
  </si>
  <si>
    <t>16.02.1 - 10203/10203/37 - Consorzio Pesca</t>
  </si>
  <si>
    <t>18.01.1 - 10203/10203/6 - COMUNITA MONTANA TRAFERIMENTO SPESE DI FUNZIONAMENTO</t>
  </si>
  <si>
    <t>06.01.1 - 10304/10304/66 - QUOTA INTERESSI MUTUO CDP SPA LAVORI SPORT HUS</t>
  </si>
  <si>
    <t>U.1.07.05.04.000 - Interessi passivi su finanziamenti a medio lungo termine a Imprese</t>
  </si>
  <si>
    <t>U.1.07.05.04.003 - Interessi passivi a Cassa Depositi e Prestiti SPA su mutui e altri finanziamenti a medio lungo termine</t>
  </si>
  <si>
    <t>01.02.1 - 10201/10201/29 - Convenzione segretario</t>
  </si>
  <si>
    <t>U.1.09.01.01.000 - Rimborsi per spese di personale (comando, distacco, fuori ruolo, convenzioni, ecc…)</t>
  </si>
  <si>
    <t>U.1.09.01.01.001 - Rimborsi per spese di personale (comando, distacco, fuori ruolo, convenzioni, ecc…)</t>
  </si>
  <si>
    <t>01.04.1 - 10305/1305/14 - Rimborsi di imposte e tasse di natura corrente</t>
  </si>
  <si>
    <t>U.1.09.02.01.000 - Rimborsi di imposte e tasse di natura corrente</t>
  </si>
  <si>
    <t>U.1.09.02.01.001 - Rimborsi di imposte e tasse di natura corrente</t>
  </si>
  <si>
    <t>01.04.1 - 10305/10305/11 - Rimborsi di parte corrente ad amm. locali di somme non dovute o incassate in eccesso</t>
  </si>
  <si>
    <t>U.1.09.99.02.000 - Rimborsi di parte corrente ad Amministrazioni Locali di somme non dovute o incassate in eccesso</t>
  </si>
  <si>
    <t>U.1.09.99.02.001 - Rimborsi di parte corrente ad Amministrazioni Locali di somme non dovute o incassate in eccesso</t>
  </si>
  <si>
    <t>01.04.1 - 10305/10305/12 - Rimborsi di parte corrente a Famiglie di somme non dovute o incassate in eccesso</t>
  </si>
  <si>
    <t>U.1.09.99.04.000 - Rimborsi di parte corrente a Famiglie di somme non dovute o incassate in eccesso</t>
  </si>
  <si>
    <t>U.1.09.99.04.001 - Rimborsi di parte corrente a Famiglie di somme non dovute o incassate in eccesso</t>
  </si>
  <si>
    <t>01.04.1 - 10305/10305/13 - RImborsi di parte correntea Imprese di somme non dovute o incassate in eccesso</t>
  </si>
  <si>
    <t>U.1.09.99.05.000 - Rimborsi di parte corrente a Imprese di somme non dovute o incassate in eccesso</t>
  </si>
  <si>
    <t>U.1.09.99.05.001 - Rimborsi di parte corrente a Imprese di somme non dovute o incassate in eccesso</t>
  </si>
  <si>
    <t>01.04.1 - 10305/10305/14 - Rimborsi ad Amm. centrali di somme non dovute o incassate in eccesso</t>
  </si>
  <si>
    <t>U.1.09.99.01.000 - Rimborsi di parte corrente ad Amministrazioni Centrali di somme non dovute o incassate in eccesso</t>
  </si>
  <si>
    <t>U.1.09.99.01.001 - Rimborsi di parte corrente ad Amministrazioni Centrali di somme non dovute o incassate in eccesso</t>
  </si>
  <si>
    <t>01.10.1 - 10201/10201/28 - Convenzione ufficio personale</t>
  </si>
  <si>
    <t>01.02.1 - 10202/10202/9 - ASSICURAZIONI SEGRETERIA</t>
  </si>
  <si>
    <t>U.1.10.04.99.000 - Altri premi di assicurazione n.a.c.</t>
  </si>
  <si>
    <t>U.1.10.04.99.999 - Altri premi di assicurazione n.a.c.</t>
  </si>
  <si>
    <t>01.03.1 - 10205/10205/3 - IVA SU ATTIVITA' COMMERCIALE</t>
  </si>
  <si>
    <t>U.1.10.03.01.000 - Versamenti IVA a debito per le gestioni commerciali</t>
  </si>
  <si>
    <t>U.1.10.03.01.001 - Versamenti IVA a debito per le gestioni commerciali</t>
  </si>
  <si>
    <t>01.03.1 - 10303/10303/11 - Spese dovute a sanzioni, risarcimenti e indennizzi</t>
  </si>
  <si>
    <t>U.1.10.05.01.000 - Spese dovute a sanzioni</t>
  </si>
  <si>
    <t>U.1.10.05.01.001 - Spese dovute a sanzioni</t>
  </si>
  <si>
    <t>01.06.1 - 10202/10202/27 - ASSICURAZIONI</t>
  </si>
  <si>
    <t>01.10.1 - 10202/10202/23 - ASSICURAZIONI PERSONALE</t>
  </si>
  <si>
    <t>04.06.1 - 10202/10202/51 - TRASPORTO SCOLASTICO ASSICURAZIONI</t>
  </si>
  <si>
    <t>06.01.1 - 10205/10205/15 - Premio assicurazione RC Pista di fondo</t>
  </si>
  <si>
    <t>06.01.1 - 10302/10302/44 - U.E.B. 10302 - ACQUISTO BENI DI CONSUMO E PRESTAZIONI DI SERVIZIO - PERTINENZA SERVIZIO TECNICO</t>
  </si>
  <si>
    <t>U.1.10.99.99.000 - Altre spese correnti n.a.c.</t>
  </si>
  <si>
    <t>U.1.10.99.99.999 - Altre spese correnti n.a.c.</t>
  </si>
  <si>
    <t>10.05.1 - 10202/10202/66 - ASSICURAZIONI STRADE E SEGNALETICA</t>
  </si>
  <si>
    <t>10.05.1 - 10202/10202/67 - SGOMBERO NEVE ASSICURAZIONI</t>
  </si>
  <si>
    <t>01.02.2 - 20201/20201/5 - Hardware -postazione di lavoro segreteria</t>
  </si>
  <si>
    <t>U.2.02.01.07.000 - Hardware</t>
  </si>
  <si>
    <t>U.2.02.01.07.002 - Postazioni di lavoro</t>
  </si>
  <si>
    <t>01.05.2 - 20301/20301/5 - MANUTENZIONE STRAORDINARIA IMMOBILI</t>
  </si>
  <si>
    <t>U.2.02.01.09.000 - Beni immobili</t>
  </si>
  <si>
    <t>01.05.2 - 20401/20401/18 - Acquisizione aree - Espropri</t>
  </si>
  <si>
    <t>01.05.2 - 20401/20401/35 - Bivacco Passera</t>
  </si>
  <si>
    <t>U.2.02.01.09.999 - Beni immobili n.a.c.</t>
  </si>
  <si>
    <t>01.05.2 - 20401/20401/36 - Sport Hus</t>
  </si>
  <si>
    <t>01.06.2 - 20201/20201/2 - ACQUISTO ATTREZZATURE IMPIANTI</t>
  </si>
  <si>
    <t>U.2.02.01.05.000 - Attrezzature</t>
  </si>
  <si>
    <t>U.2.02.01.05.999 - Attrezzature n.a.c.</t>
  </si>
  <si>
    <t>01.06.2 - 20401/20401/33 - Hardware</t>
  </si>
  <si>
    <t>01.08.2 - 20201/20201/1 - ACQUISTO SOFTWARE</t>
  </si>
  <si>
    <t>U.2.02.03.02.000 - Software</t>
  </si>
  <si>
    <t>U.2.02.03.02.001 - Sviluppo software e manutenzione evolutiva</t>
  </si>
  <si>
    <t>01.08.2 - 20301/20251/1 - PNRR - M1C1 - Investimento 1.4 - Servizi e cittadinanza digitale - CUP J81F23000090006 - Misura 1.4.3 - PagoPA</t>
  </si>
  <si>
    <t>01.08.2 - 20301/20252/1 - PNRR - M1C1 - Investimento 1.4 - Servizi e cittadinanza digitale - CUP  J81F23000080006 - Misura 1.4.4 - SPID CIE</t>
  </si>
  <si>
    <t>01.08.2 - 20301/20254/1 - PNRR - M1C1 - Investimento 1.4 - Servizi e cittadinanza digitale - CUP  J81F22004440006 - Misura 1.4.1 - Esperienza del cittadino</t>
  </si>
  <si>
    <t>01.08.2 - 20301/20259/1 - PNRR - M1C1 - Investimento 1.4 - Servizi e cittadinanza digitale - ANSC - CUP</t>
  </si>
  <si>
    <t>01.08.2 - 20301/20301/50 - Prestazioni professionali e specialistiche</t>
  </si>
  <si>
    <t>U.2.02.03.99.000 - Spese di investimento per beni immateriali n.a.c.</t>
  </si>
  <si>
    <t>U.2.02.03.99.001 - Spese di investimento per beni immateriali n.a.c.</t>
  </si>
  <si>
    <t>03.01.2 - 20201/20201/15 - Acquisto Hardware - Polizia locale</t>
  </si>
  <si>
    <t>U.2.02.01.07.005 - Tablet e dispositivi di telefonia fissa e mobile</t>
  </si>
  <si>
    <t>03.02.2 - 20201/20201/9 - Acquisto software - Polizia locale</t>
  </si>
  <si>
    <t>U.2.02.03.02.002 - Acquisto software</t>
  </si>
  <si>
    <t>06.01.2 - 20301/20301/1 - Impianti sportivi</t>
  </si>
  <si>
    <t>U.2.02.03.05.000 - Incarichi professionali per la realizzazione di investimenti</t>
  </si>
  <si>
    <t>U.2.02.03.05.001 - Incarichi professionali per la realizzazione di investimenti</t>
  </si>
  <si>
    <t>06.01.2 - 20401/20401/50 - Impianti sportivi</t>
  </si>
  <si>
    <t>U.2.02.01.09.016 - Impianti sportivi</t>
  </si>
  <si>
    <t>06.01.2 - 20401/20401/66 - LAVORI SPORT HUS</t>
  </si>
  <si>
    <t>07.01.2 - 20301/20301/20 - Turismo - Attrezzature</t>
  </si>
  <si>
    <t>07.01.2 - 20401/20401/21 - Incarichi professionali per investimenti</t>
  </si>
  <si>
    <t>07.01.2 - 20401/20401/22 - Elementi promozione turismo</t>
  </si>
  <si>
    <t>U.2.02.01.99.000 - Altri beni materiali</t>
  </si>
  <si>
    <t>U.2.02.01.99.999 - Altri beni materiali diversi</t>
  </si>
  <si>
    <t>07.01.2 - 20401/20401/37 - Opere d'ingegno e diritti d'autore</t>
  </si>
  <si>
    <t>U.2.02.03.04.000 - Opere dell'ingegno e Diritti d'autore</t>
  </si>
  <si>
    <t>U.2.02.03.04.001 - Opere dell'ingegno e Diritti d'autore</t>
  </si>
  <si>
    <t>08.01.2 - 20401/20401/31 - PRGC - Piano Regolatore Generale Comunale</t>
  </si>
  <si>
    <t>09.02.2 - 20401/20401/47 - Interventi a tutela del territorio</t>
  </si>
  <si>
    <t>09.04.2 - 20401/20401/11 - Rifacimento tratto di acquedotto tra le località Hockenestein e Tache</t>
  </si>
  <si>
    <t>U.2.02.01.09.010 - Infrastrutture idrauliche</t>
  </si>
  <si>
    <t>09.04.2 - 20401/20401/19 - Rifacimento tratto di acquedotto tra n.2 fontanili in loc. Tschaval</t>
  </si>
  <si>
    <t>09.04.2 - 20401/20401/23 - Acquedotto Lysbalma</t>
  </si>
  <si>
    <t>09.04.2 - 20401/20401/24 - Vasca Tchaval</t>
  </si>
  <si>
    <t>09.04.2 - 20401/20401/27 - Rifacimento opere acquedottistiche loc. S. Anna</t>
  </si>
  <si>
    <t>09.04.2 - 20401/20401/29 - Acquedotto Edelboden</t>
  </si>
  <si>
    <t>10.05.2 - 20301/20301/6 - MANUTENZIONE STRADE PIAZZE VIE E MARCIAPIEDI</t>
  </si>
  <si>
    <t>10.05.2 - 20401/20401/13 - Messa in sicurezza strade - art.30, comma 14-bis D.L . n.34, convertito con modificazioni , dalla legge 28 giugno, 58</t>
  </si>
  <si>
    <t>U.2.02.01.09.012 - Infrastrutture stradali</t>
  </si>
  <si>
    <t>11.01.2 - 20401/20401/26 - Attrezzatura protezione civile</t>
  </si>
  <si>
    <t>12.09.2 - 20401/20401/2 - Manutenzione straordinaria cimitero</t>
  </si>
  <si>
    <t>U.2.02.01.10.000 - Beni immobili di valore culturale, storico ed artistico</t>
  </si>
  <si>
    <t>U.2.02.01.10.006 - Cimiteri di valore culturale, storico ed artistico</t>
  </si>
  <si>
    <t>17.01.2 - 20401/20401/32 - Centralina Hockenestein</t>
  </si>
  <si>
    <t>U.2.02.01.04.000 - Impianti e macchinari</t>
  </si>
  <si>
    <t>U.2.02.01.04.002 - Impianti</t>
  </si>
  <si>
    <t>07.01.2 - 20202/20202/2 - Portali comprensorio Monte Rosa e Gressoney</t>
  </si>
  <si>
    <t>U.2.03.03.02.000 - Contributi agli investimenti a altre imprese partecipate</t>
  </si>
  <si>
    <t>U.2.03.03.02.001 - Contributi agli investimenti a altre imprese partecipate</t>
  </si>
  <si>
    <t>09.02.2 - 20401/20301/13 - Manutenzione straordinaria sentieri e aree verdi</t>
  </si>
  <si>
    <t>U.2.05.99.99.000 - Altre spese in conto capitale n.a.c.</t>
  </si>
  <si>
    <t>U.2.05.99.99.999 - Altre spese in conto capitale n.a.c.</t>
  </si>
  <si>
    <t>06.01.3 - 30303/6100/99 - VERSAMENTO DEPOSITO A CDP SPA MUTUO LAVORI SPORT HUS</t>
  </si>
  <si>
    <t>U.3.04.07.01.000 - Versamenti a depositi bancari</t>
  </si>
  <si>
    <t>U.3.04.07.01.001 - Versamenti a depositi bancari</t>
  </si>
  <si>
    <t>50.02.4 - 30303/30303/66 - QUOTA CAPITALE MUTUO CDP SPA LAVORI SPORT HUS</t>
  </si>
  <si>
    <t>U.4.03.01.04.000 - Rimborso Mutui e altri finanziamenti a medio lungo termine a Imprese</t>
  </si>
  <si>
    <t>U.4.03.01.04.003 - Rimborso Mutui e altri finanziamenti a medio lungo termine a Cassa Depositi e Prestiti - Gestione CDP SPA</t>
  </si>
  <si>
    <t>99.01.7 - 4001/4001/99 - U.E.B. 4.00.01 - VERSAMENTO RITENUTE PREVIDENZIALI ED ASSISTENZIALI DEL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</si>
  <si>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</si>
  <si>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</si>
  <si>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99.01.7 - 4002/4002/1 - U.E.B. 4.00.02 - RITENUTE ERARIALI DA LAVORO DIPENDENTE</t>
  </si>
  <si>
    <t>U.7.01.02.01.000 - Versamenti di ritenute erariali su Redditi da lavoro dipendente riscosse per conto terzi</t>
  </si>
  <si>
    <t>U.7.01.02.01.001 - Versamenti di ritenute erariali su Redditi da lavoro dipendente riscosse per conto terzi</t>
  </si>
  <si>
    <t>99.01.7 - 4002/4002/2 - U.E.B. 4.00.02 - RITENUTE ERARIALI DA LAVORO AUTONOMO</t>
  </si>
  <si>
    <t>U.7.01.03.01.000 - Versamenti di ritenute erariali su Redditi da lavoro autonomo per conto terzi</t>
  </si>
  <si>
    <t>U.7.01.03.01.001 - Versamenti di ritenute erariali su Redditi da lavoro autonomo per conto terzi</t>
  </si>
  <si>
    <t>99.01.7 - 4002/4002/3 - U.E.B. 4.00.02 - RITENUTE ERARIALI DA SPLIT IVA</t>
  </si>
  <si>
    <t>U.7.01.01.02.000 - Versamento delle ritenute per scissione contabile IVA (split payment)</t>
  </si>
  <si>
    <t>U.7.01.01.02.001 - Versamento delle ritenute per scissione contabile IVA (split payment)</t>
  </si>
  <si>
    <t>99.01.7 - 4003/4003/99 - U.E.B. 4.00.03 - ALTRE RITENUTE AL PERSONALE PER CONTO DI TERZI</t>
  </si>
  <si>
    <t>U.7.01.02.99.000 - Altri versamenti di ritenute al personale dipendente per conto di terzi</t>
  </si>
  <si>
    <t>U.7.01.02.99.999 - Altri versamenti di ritenute al personale dipendente per conto di terzi</t>
  </si>
  <si>
    <t>99.01.7 - 4005/4005/1 - Spese non andate a buon fine</t>
  </si>
  <si>
    <t>U.7.01.99.01.000 - Spese non andate a buon fine</t>
  </si>
  <si>
    <t>U.7.01.99.01.001 - Spese non andate a buon fine</t>
  </si>
  <si>
    <t>99.01.7 - 4005/4005/2 - Versamento di altre ritenute n.a.c</t>
  </si>
  <si>
    <t>U.7.01.01.99.000 - Versamento di altre ritenute n.a.c.</t>
  </si>
  <si>
    <t>U.7.01.01.99.999 - Versamento di altre ritenute n.a.c.</t>
  </si>
  <si>
    <t>99.01.7 - 4006/4006/99 - U.E.B. 4.00.06 - ANTICIPAZIONE DI FONDI PER IL SERVIZIO ECONOMATO</t>
  </si>
  <si>
    <t>U.7.01.99.03.000 - Costituzione fondi economali e carte aziendali</t>
  </si>
  <si>
    <t>U.7.01.99.03.001 - Costituzione fondi economali e carte aziendali</t>
  </si>
  <si>
    <t>99.01.7 - 4004/4004/99 - U.E.B. 4.00.04 - RESTITUZIONE DI DEPOSITI CAUZIONALI</t>
  </si>
  <si>
    <t>U.7.02.04.02.000 - Restituzione di depositi cauzionali o contrattuali di terzi</t>
  </si>
  <si>
    <t>U.7.02.04.02.001 - Restituzione di depositi cauzionali o contrattuali di terzi</t>
  </si>
  <si>
    <t>99.01.7 - 4005/4005/99 - U.E.B. 4.00.05 - SPESE PER SERVIZI PER CONTO DI TERZI</t>
  </si>
  <si>
    <t>U.7.02.99.99.000 - Altre uscite per conto terzi n.a.c.</t>
  </si>
  <si>
    <t>U.7.02.99.99.999 - Altre uscite per conto terzi 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</si>
</sst>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2">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3" xfId="12" applyNumberFormat="1" applyFont="1" applyBorder="1" applyProtection="1">
      <protection locked="0"/>
    </xf>
    <xf numFmtId="3" fontId="20" fillId="0" borderId="28"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15" fillId="0" borderId="27" xfId="12" applyNumberFormat="1" applyFont="1" applyBorder="1" applyProtection="1">
      <protection locked="0"/>
    </xf>
    <xf numFmtId="3" fontId="15" fillId="0" borderId="28"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1"/>
  <sheetViews>
    <sheetView showGridLines="0" tabSelected="1" topLeftCell="A88"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8" t="s">
        <v>164</v>
      </c>
      <c r="B5" s="268"/>
      <c r="C5" s="268"/>
      <c r="D5" s="268"/>
      <c r="E5" s="268"/>
      <c r="F5" s="268"/>
      <c r="G5" s="268"/>
      <c r="H5" s="268"/>
      <c r="I5" s="268"/>
      <c r="J5" s="268"/>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8" t="s">
        <v>166</v>
      </c>
      <c r="B9" s="268"/>
      <c r="C9" s="268"/>
      <c r="D9" s="268"/>
      <c r="E9" s="268"/>
      <c r="F9" s="268"/>
      <c r="G9" s="268"/>
      <c r="H9" s="268"/>
      <c r="I9" s="268"/>
      <c r="J9" s="268"/>
    </row>
    <row r="10" spans="1:10" s="24" customFormat="1" ht="18.75" customHeight="1" x14ac:dyDescent="0.25">
      <c r="A10" s="22"/>
      <c r="B10" s="23"/>
      <c r="C10" s="23"/>
      <c r="D10" s="23"/>
      <c r="E10" s="23"/>
      <c r="F10" s="23"/>
      <c r="G10" s="23"/>
      <c r="H10" s="23"/>
      <c r="I10" s="23"/>
      <c r="J10" s="23"/>
    </row>
    <row r="11" spans="1:10" ht="15.6" customHeight="1" x14ac:dyDescent="0.25">
      <c r="A11" s="265" t="s">
        <v>130</v>
      </c>
      <c r="B11" s="276" t="s">
        <v>131</v>
      </c>
      <c r="C11" s="13" t="s">
        <v>3</v>
      </c>
      <c r="D11" s="12"/>
      <c r="E11" s="12"/>
      <c r="F11" s="12"/>
      <c r="G11" s="12"/>
      <c r="H11" s="12"/>
      <c r="I11" s="12"/>
      <c r="J11" s="11"/>
    </row>
    <row r="12" spans="1:10" ht="33" customHeight="1" x14ac:dyDescent="0.25">
      <c r="A12" s="266"/>
      <c r="B12" s="272"/>
      <c r="C12" s="278" t="s">
        <v>177</v>
      </c>
      <c r="D12" s="279"/>
      <c r="E12" s="8" t="s">
        <v>178</v>
      </c>
      <c r="F12" s="7"/>
      <c r="G12" s="6" t="s">
        <v>179</v>
      </c>
      <c r="H12" s="7"/>
      <c r="I12" s="6" t="s">
        <v>180</v>
      </c>
      <c r="J12" s="5"/>
    </row>
    <row r="13" spans="1:10" ht="37.5" customHeight="1" x14ac:dyDescent="0.25">
      <c r="A13" s="267"/>
      <c r="B13" s="277"/>
      <c r="C13" s="25" t="s">
        <v>143</v>
      </c>
      <c r="D13" s="26" t="s">
        <v>181</v>
      </c>
      <c r="E13" s="27" t="s">
        <v>143</v>
      </c>
      <c r="F13" s="28" t="s">
        <v>156</v>
      </c>
      <c r="G13" s="29" t="s">
        <v>143</v>
      </c>
      <c r="H13" s="28" t="s">
        <v>156</v>
      </c>
      <c r="I13" s="29" t="s">
        <v>143</v>
      </c>
      <c r="J13" s="30" t="s">
        <v>4</v>
      </c>
    </row>
    <row r="14" spans="1:10" s="34" customFormat="1" ht="19.5" customHeight="1" x14ac:dyDescent="0.2">
      <c r="A14" s="31"/>
      <c r="B14" s="32" t="s">
        <v>138</v>
      </c>
      <c r="C14" s="62">
        <v>2253114.8199999998</v>
      </c>
      <c r="D14" s="63">
        <v>2847413.91</v>
      </c>
      <c r="E14" s="33"/>
      <c r="F14" s="33"/>
      <c r="G14" s="33"/>
      <c r="H14" s="33"/>
      <c r="I14" s="33"/>
      <c r="J14" s="33"/>
    </row>
    <row r="15" spans="1:10" s="37" customFormat="1" x14ac:dyDescent="0.2">
      <c r="A15" s="31"/>
      <c r="B15" s="35" t="s">
        <v>157</v>
      </c>
      <c r="C15" s="15"/>
      <c r="D15" s="63">
        <v>221780.6</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+C18+C27+C28+C29</f>
        <v>149937.85999999999</v>
      </c>
      <c r="D17" s="65">
        <f t="shared" si="0"/>
        <v>177133.44000000003</v>
      </c>
      <c r="E17" s="65">
        <f t="shared" si="0"/>
        <v>650003.93000000005</v>
      </c>
      <c r="F17" s="65">
        <f t="shared" si="0"/>
        <v>308737.2</v>
      </c>
      <c r="G17" s="65">
        <f t="shared" si="0"/>
        <v>731472.66999999993</v>
      </c>
      <c r="H17" s="65">
        <f t="shared" si="0"/>
        <v>849545.12</v>
      </c>
      <c r="I17" s="65">
        <f t="shared" si="0"/>
        <v>1281535.1400000001</v>
      </c>
      <c r="J17" s="66">
        <f t="shared" si="0"/>
        <v>1612730.8800000001</v>
      </c>
    </row>
    <row r="18" spans="1:10" x14ac:dyDescent="0.25">
      <c r="A18" s="43" t="s">
        <v>147</v>
      </c>
      <c r="B18" s="42" t="s">
        <v>148</v>
      </c>
      <c r="C18" s="67">
        <f t="shared" ref="C18:J18" si="1">SUM(C19:C26)</f>
        <v>149937.85999999999</v>
      </c>
      <c r="D18" s="68">
        <f t="shared" si="1"/>
        <v>177133.44000000003</v>
      </c>
      <c r="E18" s="69">
        <f t="shared" si="1"/>
        <v>650003.93000000005</v>
      </c>
      <c r="F18" s="68">
        <f t="shared" si="1"/>
        <v>308737.2</v>
      </c>
      <c r="G18" s="69">
        <f t="shared" si="1"/>
        <v>731472.66999999993</v>
      </c>
      <c r="H18" s="69">
        <f t="shared" si="1"/>
        <v>849545.12</v>
      </c>
      <c r="I18" s="69">
        <f t="shared" si="1"/>
        <v>1281535.1400000001</v>
      </c>
      <c r="J18" s="70">
        <f t="shared" si="1"/>
        <v>1612730.8800000001</v>
      </c>
    </row>
    <row r="19" spans="1:10" x14ac:dyDescent="0.25">
      <c r="A19" s="43" t="s">
        <v>142</v>
      </c>
      <c r="B19" s="42" t="s">
        <v>154</v>
      </c>
      <c r="C19" s="71">
        <v>79443.53</v>
      </c>
      <c r="D19" s="72">
        <v>46963.79</v>
      </c>
      <c r="E19" s="73">
        <v>511412.32</v>
      </c>
      <c r="F19" s="73">
        <v>147810.88</v>
      </c>
      <c r="G19" s="73">
        <v>538120.36</v>
      </c>
      <c r="H19" s="73">
        <v>594043.89</v>
      </c>
      <c r="I19" s="72">
        <v>961001.93</v>
      </c>
      <c r="J19" s="74">
        <v>1095733.23</v>
      </c>
    </row>
    <row r="20" spans="1:10" x14ac:dyDescent="0.25">
      <c r="A20" s="43" t="s">
        <v>141</v>
      </c>
      <c r="B20" s="42" t="s">
        <v>140</v>
      </c>
      <c r="C20" s="71">
        <v>16407.97</v>
      </c>
      <c r="D20" s="72">
        <v>113326.5</v>
      </c>
      <c r="E20" s="73">
        <v>75636.25</v>
      </c>
      <c r="F20" s="73">
        <v>133326.5</v>
      </c>
      <c r="G20" s="73">
        <v>123997.95</v>
      </c>
      <c r="H20" s="73">
        <v>223645.4</v>
      </c>
      <c r="I20" s="72">
        <v>129034.85</v>
      </c>
      <c r="J20" s="74">
        <v>243281.62</v>
      </c>
    </row>
    <row r="21" spans="1:10" x14ac:dyDescent="0.25">
      <c r="A21" s="43" t="s">
        <v>139</v>
      </c>
      <c r="B21" s="42" t="s">
        <v>183</v>
      </c>
      <c r="C21" s="71">
        <v>52385.52</v>
      </c>
      <c r="D21" s="72">
        <v>15384.12</v>
      </c>
      <c r="E21" s="73">
        <v>57821.52</v>
      </c>
      <c r="F21" s="73">
        <v>25160.5</v>
      </c>
      <c r="G21" s="73">
        <v>63976.52</v>
      </c>
      <c r="H21" s="73">
        <v>28436.22</v>
      </c>
      <c r="I21" s="72">
        <v>186120.52</v>
      </c>
      <c r="J21" s="74">
        <v>269316.12</v>
      </c>
    </row>
    <row r="22" spans="1:10" x14ac:dyDescent="0.25">
      <c r="A22" s="43" t="s">
        <v>184</v>
      </c>
      <c r="B22" s="42" t="s">
        <v>185</v>
      </c>
      <c r="C22" s="71">
        <v>156.22</v>
      </c>
      <c r="D22" s="72">
        <v>492.45</v>
      </c>
      <c r="E22" s="73">
        <v>156.22</v>
      </c>
      <c r="F22" s="73">
        <v>492.45</v>
      </c>
      <c r="G22" s="73">
        <v>156.22</v>
      </c>
      <c r="H22" s="73">
        <v>492.45</v>
      </c>
      <c r="I22" s="72">
        <v>156.22</v>
      </c>
      <c r="J22" s="74">
        <v>492.45</v>
      </c>
    </row>
    <row r="23" spans="1:10" x14ac:dyDescent="0.25">
      <c r="A23" s="43" t="s">
        <v>186</v>
      </c>
      <c r="B23" s="42" t="s">
        <v>187</v>
      </c>
      <c r="C23" s="71">
        <v>1544.62</v>
      </c>
      <c r="D23" s="72">
        <v>915.79</v>
      </c>
      <c r="E23" s="73">
        <v>4977.62</v>
      </c>
      <c r="F23" s="73">
        <v>1893.71</v>
      </c>
      <c r="G23" s="73">
        <v>5221.62</v>
      </c>
      <c r="H23" s="73">
        <v>2871.63</v>
      </c>
      <c r="I23" s="72">
        <v>5221.62</v>
      </c>
      <c r="J23" s="74">
        <v>3849.55</v>
      </c>
    </row>
    <row r="24" spans="1:10" x14ac:dyDescent="0.25">
      <c r="A24" s="43" t="s">
        <v>188</v>
      </c>
      <c r="B24" s="42" t="s">
        <v>189</v>
      </c>
      <c r="C24" s="71"/>
      <c r="D24" s="72">
        <v>50.79</v>
      </c>
      <c r="E24" s="73"/>
      <c r="F24" s="73">
        <v>53.16</v>
      </c>
      <c r="G24" s="73"/>
      <c r="H24" s="73">
        <v>55.53</v>
      </c>
      <c r="I24" s="72"/>
      <c r="J24" s="74">
        <v>57.91</v>
      </c>
    </row>
    <row r="25" spans="1:10" x14ac:dyDescent="0.25">
      <c r="A25" s="43" t="s">
        <v>190</v>
      </c>
      <c r="B25" s="42" t="s">
        <v>191</v>
      </c>
      <c r="C25" s="71"/>
      <c r="D25" s="72"/>
      <c r="E25" s="73"/>
      <c r="F25" s="73"/>
      <c r="G25" s="73"/>
      <c r="H25" s="73"/>
      <c r="I25" s="72"/>
      <c r="J25" s="74"/>
    </row>
    <row r="26" spans="1:10" x14ac:dyDescent="0.25">
      <c r="A26" s="43"/>
      <c r="B26" s="42"/>
      <c r="C26" s="71"/>
      <c r="D26" s="73"/>
      <c r="E26" s="73"/>
      <c r="F26" s="73"/>
      <c r="G26" s="73"/>
      <c r="H26" s="73"/>
      <c r="I26" s="73"/>
      <c r="J26" s="74"/>
    </row>
    <row r="27" spans="1:10" x14ac:dyDescent="0.25">
      <c r="A27" s="43" t="s">
        <v>8</v>
      </c>
      <c r="B27" s="42" t="s">
        <v>158</v>
      </c>
      <c r="C27" s="71"/>
      <c r="D27" s="73"/>
      <c r="E27" s="73"/>
      <c r="F27" s="73"/>
      <c r="G27" s="73"/>
      <c r="H27" s="73"/>
      <c r="I27" s="73"/>
      <c r="J27" s="74"/>
    </row>
    <row r="28" spans="1:10" x14ac:dyDescent="0.25">
      <c r="A28" s="43" t="s">
        <v>9</v>
      </c>
      <c r="B28" s="42" t="s">
        <v>159</v>
      </c>
      <c r="C28" s="71"/>
      <c r="D28" s="73"/>
      <c r="E28" s="73"/>
      <c r="F28" s="73"/>
      <c r="G28" s="73"/>
      <c r="H28" s="73"/>
      <c r="I28" s="73"/>
      <c r="J28" s="74"/>
    </row>
    <row r="29" spans="1:10" x14ac:dyDescent="0.25">
      <c r="A29" s="43" t="s">
        <v>11</v>
      </c>
      <c r="B29" s="42" t="s">
        <v>10</v>
      </c>
      <c r="C29" s="71"/>
      <c r="D29" s="73"/>
      <c r="E29" s="73"/>
      <c r="F29" s="73"/>
      <c r="G29" s="73"/>
      <c r="H29" s="73"/>
      <c r="I29" s="73"/>
      <c r="J29" s="74"/>
    </row>
    <row r="30" spans="1:10" x14ac:dyDescent="0.25">
      <c r="A30" s="43" t="s">
        <v>13</v>
      </c>
      <c r="B30" s="44" t="s">
        <v>12</v>
      </c>
      <c r="C30" s="71"/>
      <c r="D30" s="73"/>
      <c r="E30" s="73"/>
      <c r="F30" s="73"/>
      <c r="G30" s="73"/>
      <c r="H30" s="73"/>
      <c r="I30" s="73"/>
      <c r="J30" s="74"/>
    </row>
    <row r="31" spans="1:10" ht="30" x14ac:dyDescent="0.25">
      <c r="A31" s="45" t="s">
        <v>5</v>
      </c>
      <c r="B31" s="46" t="s">
        <v>136</v>
      </c>
      <c r="C31" s="75">
        <f t="shared" ref="C31:J31" si="2">+C17+C30</f>
        <v>149937.85999999999</v>
      </c>
      <c r="D31" s="76">
        <f t="shared" si="2"/>
        <v>177133.44000000003</v>
      </c>
      <c r="E31" s="76">
        <f t="shared" si="2"/>
        <v>650003.93000000005</v>
      </c>
      <c r="F31" s="76">
        <f t="shared" si="2"/>
        <v>308737.2</v>
      </c>
      <c r="G31" s="76">
        <f t="shared" si="2"/>
        <v>731472.66999999993</v>
      </c>
      <c r="H31" s="76">
        <f t="shared" si="2"/>
        <v>849545.12</v>
      </c>
      <c r="I31" s="76">
        <f t="shared" si="2"/>
        <v>1281535.1400000001</v>
      </c>
      <c r="J31" s="77">
        <f t="shared" si="2"/>
        <v>1612730.8800000001</v>
      </c>
    </row>
    <row r="32" spans="1:10" s="47" customFormat="1" x14ac:dyDescent="0.25">
      <c r="A32" s="43" t="s">
        <v>17</v>
      </c>
      <c r="B32" s="42" t="s">
        <v>16</v>
      </c>
      <c r="C32" s="78">
        <v>2665.46</v>
      </c>
      <c r="D32" s="79">
        <v>0</v>
      </c>
      <c r="E32" s="79">
        <v>32231.27</v>
      </c>
      <c r="F32" s="80">
        <v>47427</v>
      </c>
      <c r="G32" s="80">
        <v>43160.63</v>
      </c>
      <c r="H32" s="80">
        <v>48427</v>
      </c>
      <c r="I32" s="81">
        <v>43160.63</v>
      </c>
      <c r="J32" s="82">
        <v>48427</v>
      </c>
    </row>
    <row r="33" spans="1:10" x14ac:dyDescent="0.25">
      <c r="A33" s="43" t="s">
        <v>19</v>
      </c>
      <c r="B33" s="42" t="s">
        <v>18</v>
      </c>
      <c r="C33" s="78">
        <v>98859.48</v>
      </c>
      <c r="D33" s="79">
        <v>133978.41</v>
      </c>
      <c r="E33" s="79">
        <v>417854.61</v>
      </c>
      <c r="F33" s="80">
        <v>402710.54</v>
      </c>
      <c r="G33" s="80">
        <v>671733.86</v>
      </c>
      <c r="H33" s="80">
        <v>598765.28</v>
      </c>
      <c r="I33" s="81">
        <v>884144.17</v>
      </c>
      <c r="J33" s="82">
        <v>897780.31</v>
      </c>
    </row>
    <row r="34" spans="1:10" x14ac:dyDescent="0.25">
      <c r="A34" s="43"/>
      <c r="B34" s="42" t="s">
        <v>120</v>
      </c>
      <c r="C34" s="78">
        <v>0</v>
      </c>
      <c r="D34" s="79">
        <v>26144.6</v>
      </c>
      <c r="E34" s="79">
        <v>0</v>
      </c>
      <c r="F34" s="80">
        <v>27394.2</v>
      </c>
      <c r="G34" s="80">
        <v>0</v>
      </c>
      <c r="H34" s="80">
        <v>44863.48</v>
      </c>
      <c r="I34" s="81">
        <v>0</v>
      </c>
      <c r="J34" s="82">
        <v>46015.62</v>
      </c>
    </row>
    <row r="35" spans="1:10" x14ac:dyDescent="0.25">
      <c r="A35" s="45" t="s">
        <v>15</v>
      </c>
      <c r="B35" s="48" t="s">
        <v>135</v>
      </c>
      <c r="C35" s="75">
        <f t="shared" ref="C35:J35" si="3">+C34+C33+C32</f>
        <v>101524.94</v>
      </c>
      <c r="D35" s="76">
        <f t="shared" si="3"/>
        <v>160123.01</v>
      </c>
      <c r="E35" s="76">
        <f t="shared" si="3"/>
        <v>450085.88</v>
      </c>
      <c r="F35" s="76">
        <f t="shared" si="3"/>
        <v>477531.74</v>
      </c>
      <c r="G35" s="76">
        <f t="shared" si="3"/>
        <v>714894.49</v>
      </c>
      <c r="H35" s="76">
        <f t="shared" si="3"/>
        <v>692055.76</v>
      </c>
      <c r="I35" s="76">
        <f t="shared" si="3"/>
        <v>927304.8</v>
      </c>
      <c r="J35" s="77">
        <f t="shared" si="3"/>
        <v>992222.93</v>
      </c>
    </row>
    <row r="36" spans="1:10" x14ac:dyDescent="0.25">
      <c r="A36" s="43" t="s">
        <v>22</v>
      </c>
      <c r="B36" s="49" t="s">
        <v>21</v>
      </c>
      <c r="C36" s="78">
        <v>170807.38</v>
      </c>
      <c r="D36" s="79">
        <v>173153.39</v>
      </c>
      <c r="E36" s="79">
        <v>243181.79</v>
      </c>
      <c r="F36" s="80">
        <v>245156.7</v>
      </c>
      <c r="G36" s="80">
        <v>404806.93</v>
      </c>
      <c r="H36" s="80">
        <v>361327.45</v>
      </c>
      <c r="I36" s="81">
        <v>469061.22</v>
      </c>
      <c r="J36" s="82">
        <v>421593.47</v>
      </c>
    </row>
    <row r="37" spans="1:10" ht="30" x14ac:dyDescent="0.25">
      <c r="A37" s="43" t="s">
        <v>24</v>
      </c>
      <c r="B37" s="49" t="s">
        <v>23</v>
      </c>
      <c r="C37" s="78">
        <v>12149.12</v>
      </c>
      <c r="D37" s="79">
        <v>30807.47</v>
      </c>
      <c r="E37" s="79">
        <v>17989.52</v>
      </c>
      <c r="F37" s="80">
        <v>48951.98</v>
      </c>
      <c r="G37" s="80">
        <v>22628.240000000002</v>
      </c>
      <c r="H37" s="80">
        <v>61798.93</v>
      </c>
      <c r="I37" s="81">
        <v>25226.15</v>
      </c>
      <c r="J37" s="82">
        <v>71082.600000000006</v>
      </c>
    </row>
    <row r="38" spans="1:10" x14ac:dyDescent="0.25">
      <c r="A38" s="43" t="s">
        <v>26</v>
      </c>
      <c r="B38" s="42" t="s">
        <v>25</v>
      </c>
      <c r="C38" s="78">
        <v>8662.3799999999992</v>
      </c>
      <c r="D38" s="79">
        <v>39069.18</v>
      </c>
      <c r="E38" s="79">
        <v>8838.31</v>
      </c>
      <c r="F38" s="80">
        <v>39225.879999999997</v>
      </c>
      <c r="G38" s="80">
        <v>38290.6</v>
      </c>
      <c r="H38" s="80">
        <v>39382.58</v>
      </c>
      <c r="I38" s="81">
        <v>38578.94</v>
      </c>
      <c r="J38" s="82">
        <v>44539.28</v>
      </c>
    </row>
    <row r="39" spans="1:10" x14ac:dyDescent="0.25">
      <c r="A39" s="43" t="s">
        <v>28</v>
      </c>
      <c r="B39" s="42" t="s">
        <v>27</v>
      </c>
      <c r="C39" s="83"/>
      <c r="D39" s="84"/>
      <c r="E39" s="84"/>
      <c r="F39" s="85"/>
      <c r="G39" s="85"/>
      <c r="H39" s="85"/>
      <c r="I39" s="86"/>
      <c r="J39" s="87"/>
    </row>
    <row r="40" spans="1:10" x14ac:dyDescent="0.25">
      <c r="A40" s="43" t="s">
        <v>30</v>
      </c>
      <c r="B40" s="42" t="s">
        <v>29</v>
      </c>
      <c r="C40" s="83">
        <v>13391.41</v>
      </c>
      <c r="D40" s="84">
        <v>21912.85</v>
      </c>
      <c r="E40" s="84">
        <v>22425.82</v>
      </c>
      <c r="F40" s="85">
        <v>33748.28</v>
      </c>
      <c r="G40" s="85">
        <v>34814.449999999997</v>
      </c>
      <c r="H40" s="85">
        <v>45583.71</v>
      </c>
      <c r="I40" s="86">
        <v>48740.92</v>
      </c>
      <c r="J40" s="87">
        <v>57419.1</v>
      </c>
    </row>
    <row r="41" spans="1:10" x14ac:dyDescent="0.25">
      <c r="A41" s="45" t="s">
        <v>20</v>
      </c>
      <c r="B41" s="48" t="s">
        <v>119</v>
      </c>
      <c r="C41" s="75">
        <f t="shared" ref="C41:J41" si="4">+C40+C39+C38+C37+C36</f>
        <v>205010.29</v>
      </c>
      <c r="D41" s="76">
        <f t="shared" si="4"/>
        <v>264942.89</v>
      </c>
      <c r="E41" s="76">
        <f t="shared" si="4"/>
        <v>292435.44</v>
      </c>
      <c r="F41" s="76">
        <f t="shared" si="4"/>
        <v>367082.84</v>
      </c>
      <c r="G41" s="76">
        <f t="shared" si="4"/>
        <v>500540.22</v>
      </c>
      <c r="H41" s="76">
        <f t="shared" si="4"/>
        <v>508092.67000000004</v>
      </c>
      <c r="I41" s="76">
        <f t="shared" si="4"/>
        <v>581607.23</v>
      </c>
      <c r="J41" s="77">
        <f t="shared" si="4"/>
        <v>594634.44999999995</v>
      </c>
    </row>
    <row r="42" spans="1:10" x14ac:dyDescent="0.25">
      <c r="A42" s="43" t="s">
        <v>33</v>
      </c>
      <c r="B42" s="42" t="s">
        <v>32</v>
      </c>
      <c r="C42" s="83"/>
      <c r="D42" s="84">
        <v>1000</v>
      </c>
      <c r="E42" s="84">
        <v>1032.92</v>
      </c>
      <c r="F42" s="85">
        <v>1688</v>
      </c>
      <c r="G42" s="85">
        <v>2659.3</v>
      </c>
      <c r="H42" s="85">
        <v>2376</v>
      </c>
      <c r="I42" s="86">
        <v>4208.68</v>
      </c>
      <c r="J42" s="87">
        <v>3064</v>
      </c>
    </row>
    <row r="43" spans="1:10" x14ac:dyDescent="0.25">
      <c r="A43" s="43" t="s">
        <v>34</v>
      </c>
      <c r="B43" s="42" t="s">
        <v>0</v>
      </c>
      <c r="C43" s="83">
        <v>156550.79</v>
      </c>
      <c r="D43" s="84">
        <v>39000</v>
      </c>
      <c r="E43" s="84">
        <v>229564.32</v>
      </c>
      <c r="F43" s="85">
        <v>378922</v>
      </c>
      <c r="G43" s="85">
        <v>316561.05</v>
      </c>
      <c r="H43" s="85">
        <v>509992.31</v>
      </c>
      <c r="I43" s="86">
        <v>482524.7</v>
      </c>
      <c r="J43" s="87">
        <v>1246801.83</v>
      </c>
    </row>
    <row r="44" spans="1:10" x14ac:dyDescent="0.25">
      <c r="A44" s="43" t="s">
        <v>35</v>
      </c>
      <c r="B44" s="42" t="s">
        <v>1</v>
      </c>
      <c r="C44" s="83">
        <v>17845.36</v>
      </c>
      <c r="D44" s="84">
        <v>0</v>
      </c>
      <c r="E44" s="84">
        <v>167130.85</v>
      </c>
      <c r="F44" s="85">
        <v>109799.75</v>
      </c>
      <c r="G44" s="85">
        <v>181665.85</v>
      </c>
      <c r="H44" s="85">
        <v>110799.75</v>
      </c>
      <c r="I44" s="86">
        <v>246821.93</v>
      </c>
      <c r="J44" s="87">
        <v>135799.75</v>
      </c>
    </row>
    <row r="45" spans="1:10" x14ac:dyDescent="0.25">
      <c r="A45" s="43" t="s">
        <v>37</v>
      </c>
      <c r="B45" s="42" t="s">
        <v>36</v>
      </c>
      <c r="C45" s="78"/>
      <c r="D45" s="79">
        <v>0</v>
      </c>
      <c r="E45" s="79"/>
      <c r="F45" s="80">
        <v>15000</v>
      </c>
      <c r="G45" s="80">
        <v>5555.55</v>
      </c>
      <c r="H45" s="80">
        <v>15500</v>
      </c>
      <c r="I45" s="81">
        <v>26755.55</v>
      </c>
      <c r="J45" s="82">
        <v>15500</v>
      </c>
    </row>
    <row r="46" spans="1:10" x14ac:dyDescent="0.25">
      <c r="A46" s="43" t="s">
        <v>38</v>
      </c>
      <c r="B46" s="42" t="s">
        <v>2</v>
      </c>
      <c r="C46" s="78"/>
      <c r="D46" s="79">
        <v>287.02</v>
      </c>
      <c r="E46" s="79">
        <v>176.1</v>
      </c>
      <c r="F46" s="80">
        <v>6858.01</v>
      </c>
      <c r="G46" s="80">
        <v>2081.11</v>
      </c>
      <c r="H46" s="80">
        <v>13429</v>
      </c>
      <c r="I46" s="81">
        <v>4312.17</v>
      </c>
      <c r="J46" s="82">
        <v>20000</v>
      </c>
    </row>
    <row r="47" spans="1:10" x14ac:dyDescent="0.25">
      <c r="A47" s="45" t="s">
        <v>31</v>
      </c>
      <c r="B47" s="48" t="s">
        <v>118</v>
      </c>
      <c r="C47" s="75">
        <f t="shared" ref="C47:J47" si="5">+C46+C45+C44+C43+C42</f>
        <v>174396.15000000002</v>
      </c>
      <c r="D47" s="76">
        <f t="shared" si="5"/>
        <v>40287.019999999997</v>
      </c>
      <c r="E47" s="76">
        <f t="shared" si="5"/>
        <v>397904.19</v>
      </c>
      <c r="F47" s="76">
        <f t="shared" si="5"/>
        <v>512267.76</v>
      </c>
      <c r="G47" s="76">
        <f t="shared" si="5"/>
        <v>508522.86</v>
      </c>
      <c r="H47" s="76">
        <f t="shared" si="5"/>
        <v>652097.06000000006</v>
      </c>
      <c r="I47" s="76">
        <f t="shared" si="5"/>
        <v>764623.03000000014</v>
      </c>
      <c r="J47" s="77">
        <f t="shared" si="5"/>
        <v>1421165.58</v>
      </c>
    </row>
    <row r="48" spans="1:10" x14ac:dyDescent="0.25">
      <c r="A48" s="43" t="s">
        <v>41</v>
      </c>
      <c r="B48" s="42" t="s">
        <v>40</v>
      </c>
      <c r="C48" s="83"/>
      <c r="D48" s="84"/>
      <c r="E48" s="84"/>
      <c r="F48" s="85"/>
      <c r="G48" s="85"/>
      <c r="H48" s="85"/>
      <c r="I48" s="86"/>
      <c r="J48" s="87"/>
    </row>
    <row r="49" spans="1:10" x14ac:dyDescent="0.25">
      <c r="A49" s="43" t="s">
        <v>43</v>
      </c>
      <c r="B49" s="42" t="s">
        <v>42</v>
      </c>
      <c r="C49" s="83"/>
      <c r="D49" s="84"/>
      <c r="E49" s="84"/>
      <c r="F49" s="85"/>
      <c r="G49" s="85"/>
      <c r="H49" s="85"/>
      <c r="I49" s="86"/>
      <c r="J49" s="87"/>
    </row>
    <row r="50" spans="1:10" x14ac:dyDescent="0.25">
      <c r="A50" s="43" t="s">
        <v>45</v>
      </c>
      <c r="B50" s="42" t="s">
        <v>44</v>
      </c>
      <c r="C50" s="83"/>
      <c r="D50" s="84"/>
      <c r="E50" s="84"/>
      <c r="F50" s="85"/>
      <c r="G50" s="85"/>
      <c r="H50" s="85"/>
      <c r="I50" s="86"/>
      <c r="J50" s="87"/>
    </row>
    <row r="51" spans="1:10" x14ac:dyDescent="0.25">
      <c r="A51" s="43" t="s">
        <v>47</v>
      </c>
      <c r="B51" s="42" t="s">
        <v>46</v>
      </c>
      <c r="C51" s="88"/>
      <c r="D51" s="89">
        <v>0</v>
      </c>
      <c r="E51" s="89"/>
      <c r="F51" s="90">
        <v>0</v>
      </c>
      <c r="G51" s="90"/>
      <c r="H51" s="90">
        <v>400000</v>
      </c>
      <c r="I51" s="91"/>
      <c r="J51" s="92">
        <v>1981896.39</v>
      </c>
    </row>
    <row r="52" spans="1:10" x14ac:dyDescent="0.25">
      <c r="A52" s="45" t="s">
        <v>39</v>
      </c>
      <c r="B52" s="46" t="s">
        <v>117</v>
      </c>
      <c r="C52" s="75">
        <f t="shared" ref="C52:J52" si="6">+C51+C50+C49+C48</f>
        <v>0</v>
      </c>
      <c r="D52" s="76">
        <f t="shared" si="6"/>
        <v>0</v>
      </c>
      <c r="E52" s="76">
        <f t="shared" si="6"/>
        <v>0</v>
      </c>
      <c r="F52" s="76">
        <f t="shared" si="6"/>
        <v>0</v>
      </c>
      <c r="G52" s="76">
        <f t="shared" si="6"/>
        <v>0</v>
      </c>
      <c r="H52" s="76">
        <f t="shared" si="6"/>
        <v>400000</v>
      </c>
      <c r="I52" s="76">
        <f t="shared" si="6"/>
        <v>0</v>
      </c>
      <c r="J52" s="77">
        <f t="shared" si="6"/>
        <v>1981896.39</v>
      </c>
    </row>
    <row r="53" spans="1:10" x14ac:dyDescent="0.25">
      <c r="A53" s="43" t="s">
        <v>50</v>
      </c>
      <c r="B53" s="42" t="s">
        <v>49</v>
      </c>
      <c r="C53" s="88"/>
      <c r="D53" s="89"/>
      <c r="E53" s="89"/>
      <c r="F53" s="90"/>
      <c r="G53" s="90"/>
      <c r="H53" s="90"/>
      <c r="I53" s="91"/>
      <c r="J53" s="92"/>
    </row>
    <row r="54" spans="1:10" x14ac:dyDescent="0.25">
      <c r="A54" s="43" t="s">
        <v>52</v>
      </c>
      <c r="B54" s="42" t="s">
        <v>51</v>
      </c>
      <c r="C54" s="88"/>
      <c r="D54" s="89"/>
      <c r="E54" s="89"/>
      <c r="F54" s="90"/>
      <c r="G54" s="90"/>
      <c r="H54" s="90"/>
      <c r="I54" s="91"/>
      <c r="J54" s="92"/>
    </row>
    <row r="55" spans="1:10" x14ac:dyDescent="0.25">
      <c r="A55" s="43" t="s">
        <v>54</v>
      </c>
      <c r="B55" s="42" t="s">
        <v>53</v>
      </c>
      <c r="C55" s="88"/>
      <c r="D55" s="89">
        <v>1981896.39</v>
      </c>
      <c r="E55" s="89"/>
      <c r="F55" s="90">
        <v>1981896.39</v>
      </c>
      <c r="G55" s="90"/>
      <c r="H55" s="90">
        <v>1981896.39</v>
      </c>
      <c r="I55" s="91"/>
      <c r="J55" s="92">
        <v>1981896.39</v>
      </c>
    </row>
    <row r="56" spans="1:10" x14ac:dyDescent="0.25">
      <c r="A56" s="43" t="s">
        <v>56</v>
      </c>
      <c r="B56" s="42" t="s">
        <v>55</v>
      </c>
      <c r="C56" s="88"/>
      <c r="D56" s="89"/>
      <c r="E56" s="89"/>
      <c r="F56" s="90"/>
      <c r="G56" s="90"/>
      <c r="H56" s="90"/>
      <c r="I56" s="91"/>
      <c r="J56" s="92"/>
    </row>
    <row r="57" spans="1:10" x14ac:dyDescent="0.25">
      <c r="A57" s="45" t="s">
        <v>48</v>
      </c>
      <c r="B57" s="48" t="s">
        <v>116</v>
      </c>
      <c r="C57" s="75">
        <f t="shared" ref="C57:J57" si="7">+C56+C55+C54+C53</f>
        <v>0</v>
      </c>
      <c r="D57" s="76">
        <f t="shared" si="7"/>
        <v>1981896.39</v>
      </c>
      <c r="E57" s="76">
        <f t="shared" si="7"/>
        <v>0</v>
      </c>
      <c r="F57" s="76">
        <f t="shared" si="7"/>
        <v>1981896.39</v>
      </c>
      <c r="G57" s="76">
        <f t="shared" si="7"/>
        <v>0</v>
      </c>
      <c r="H57" s="76">
        <f t="shared" si="7"/>
        <v>1981896.39</v>
      </c>
      <c r="I57" s="76">
        <f t="shared" si="7"/>
        <v>0</v>
      </c>
      <c r="J57" s="77">
        <f t="shared" si="7"/>
        <v>1981896.39</v>
      </c>
    </row>
    <row r="58" spans="1:10" x14ac:dyDescent="0.25">
      <c r="A58" s="43" t="s">
        <v>59</v>
      </c>
      <c r="B58" s="42" t="s">
        <v>58</v>
      </c>
      <c r="C58" s="88">
        <v>70047.25</v>
      </c>
      <c r="D58" s="89">
        <v>193072.16</v>
      </c>
      <c r="E58" s="89">
        <v>129468.72</v>
      </c>
      <c r="F58" s="90">
        <v>273923.46000000002</v>
      </c>
      <c r="G58" s="90">
        <v>267688</v>
      </c>
      <c r="H58" s="90">
        <v>354774.76</v>
      </c>
      <c r="I58" s="91">
        <v>399237.49</v>
      </c>
      <c r="J58" s="92">
        <v>441820.19</v>
      </c>
    </row>
    <row r="59" spans="1:10" x14ac:dyDescent="0.25">
      <c r="A59" s="43" t="s">
        <v>61</v>
      </c>
      <c r="B59" s="42" t="s">
        <v>60</v>
      </c>
      <c r="C59" s="88">
        <v>496.91</v>
      </c>
      <c r="D59" s="89">
        <v>309.33</v>
      </c>
      <c r="E59" s="89">
        <v>1661.6</v>
      </c>
      <c r="F59" s="90">
        <v>12275.75</v>
      </c>
      <c r="G59" s="90">
        <v>3241.18</v>
      </c>
      <c r="H59" s="90">
        <v>24242.17</v>
      </c>
      <c r="I59" s="91">
        <v>3704.45</v>
      </c>
      <c r="J59" s="92">
        <v>36208.589999999997</v>
      </c>
    </row>
    <row r="60" spans="1:10" x14ac:dyDescent="0.25">
      <c r="A60" s="45" t="s">
        <v>57</v>
      </c>
      <c r="B60" s="46" t="s">
        <v>115</v>
      </c>
      <c r="C60" s="75">
        <f t="shared" ref="C60:J60" si="8">+C59+C58</f>
        <v>70544.160000000003</v>
      </c>
      <c r="D60" s="76">
        <f t="shared" si="8"/>
        <v>193381.49</v>
      </c>
      <c r="E60" s="76">
        <f t="shared" si="8"/>
        <v>131130.32</v>
      </c>
      <c r="F60" s="76">
        <f t="shared" si="8"/>
        <v>286199.21000000002</v>
      </c>
      <c r="G60" s="76">
        <f t="shared" si="8"/>
        <v>270929.18</v>
      </c>
      <c r="H60" s="76">
        <f t="shared" si="8"/>
        <v>379016.93</v>
      </c>
      <c r="I60" s="76">
        <f t="shared" si="8"/>
        <v>402941.94</v>
      </c>
      <c r="J60" s="77">
        <f t="shared" si="8"/>
        <v>478028.78</v>
      </c>
    </row>
    <row r="61" spans="1:10" ht="17.25" x14ac:dyDescent="0.25">
      <c r="A61" s="50" t="s">
        <v>121</v>
      </c>
      <c r="B61" s="51" t="s">
        <v>144</v>
      </c>
      <c r="C61" s="93"/>
      <c r="D61" s="94">
        <v>0</v>
      </c>
      <c r="E61" s="94"/>
      <c r="F61" s="94">
        <v>0</v>
      </c>
      <c r="G61" s="95"/>
      <c r="H61" s="95">
        <v>0</v>
      </c>
      <c r="I61" s="95"/>
      <c r="J61" s="96">
        <v>0</v>
      </c>
    </row>
    <row r="62" spans="1:10" s="37" customFormat="1" x14ac:dyDescent="0.25">
      <c r="A62" s="274" t="s">
        <v>155</v>
      </c>
      <c r="B62" s="275"/>
      <c r="C62" s="97">
        <f>+C61+C60+C57+C52+C47+C41+C35+C31</f>
        <v>701413.4</v>
      </c>
      <c r="D62" s="98">
        <f t="shared" ref="D62:J62" si="9">D61+D60+D57+D52+D47+D41+D35+D31</f>
        <v>2817764.2399999998</v>
      </c>
      <c r="E62" s="98">
        <f t="shared" si="9"/>
        <v>1921559.7600000002</v>
      </c>
      <c r="F62" s="98">
        <f t="shared" si="9"/>
        <v>3933715.1400000006</v>
      </c>
      <c r="G62" s="98">
        <f t="shared" si="9"/>
        <v>2726359.42</v>
      </c>
      <c r="H62" s="98">
        <f t="shared" si="9"/>
        <v>5462703.9299999997</v>
      </c>
      <c r="I62" s="98">
        <f t="shared" si="9"/>
        <v>3958012.14</v>
      </c>
      <c r="J62" s="99">
        <f t="shared" si="9"/>
        <v>9062575.4000000004</v>
      </c>
    </row>
    <row r="63" spans="1:10" x14ac:dyDescent="0.25">
      <c r="A63" s="4" t="s">
        <v>160</v>
      </c>
      <c r="B63" s="3"/>
      <c r="C63" s="16"/>
      <c r="D63" s="100">
        <v>39000</v>
      </c>
      <c r="E63" s="17"/>
      <c r="F63" s="100">
        <v>166349</v>
      </c>
      <c r="G63" s="17"/>
      <c r="H63" s="100">
        <v>166349</v>
      </c>
      <c r="I63" s="17"/>
      <c r="J63" s="102">
        <v>166349</v>
      </c>
    </row>
    <row r="64" spans="1:10" x14ac:dyDescent="0.25">
      <c r="A64" s="274" t="s">
        <v>133</v>
      </c>
      <c r="B64" s="275"/>
      <c r="C64" s="97">
        <f>+C62+C14</f>
        <v>2954528.2199999997</v>
      </c>
      <c r="D64" s="98">
        <f>+D62+D14</f>
        <v>5665178.1500000004</v>
      </c>
      <c r="E64" s="98">
        <f>+E62+C14</f>
        <v>4174674.58</v>
      </c>
      <c r="F64" s="98">
        <f>+F62+D14</f>
        <v>6781129.0500000007</v>
      </c>
      <c r="G64" s="98">
        <f>+G62+C14</f>
        <v>4979474.24</v>
      </c>
      <c r="H64" s="98">
        <f>+H62+D14</f>
        <v>8310117.8399999999</v>
      </c>
      <c r="I64" s="98">
        <f>+I62+C14</f>
        <v>6211126.96</v>
      </c>
      <c r="J64" s="99">
        <f>+J62+D14</f>
        <v>11909989.310000001</v>
      </c>
    </row>
    <row r="65" spans="1:10" x14ac:dyDescent="0.25">
      <c r="A65" s="4" t="s">
        <v>161</v>
      </c>
      <c r="B65" s="3"/>
      <c r="C65" s="16"/>
      <c r="D65" s="101">
        <f>+D63+$D15</f>
        <v>260780.6</v>
      </c>
      <c r="E65" s="17"/>
      <c r="F65" s="101">
        <f>+F63+$D15</f>
        <v>388129.6</v>
      </c>
      <c r="G65" s="17"/>
      <c r="H65" s="101">
        <f>+H63+$D15</f>
        <v>388129.6</v>
      </c>
      <c r="I65" s="17"/>
      <c r="J65" s="101">
        <f>+J63+$D15</f>
        <v>388129.6</v>
      </c>
    </row>
    <row r="66" spans="1:10" ht="18.95" customHeight="1" x14ac:dyDescent="0.25">
      <c r="B66" s="53"/>
      <c r="C66" s="52"/>
      <c r="D66" s="52"/>
      <c r="E66" s="52"/>
      <c r="F66" s="52"/>
      <c r="G66" s="52"/>
      <c r="H66" s="52"/>
      <c r="I66" s="52"/>
      <c r="J66" s="52"/>
    </row>
    <row r="67" spans="1:10" ht="21" customHeight="1" x14ac:dyDescent="0.25">
      <c r="A67" s="265" t="s">
        <v>130</v>
      </c>
      <c r="B67" s="271" t="s">
        <v>131</v>
      </c>
      <c r="C67" s="269" t="s">
        <v>122</v>
      </c>
      <c r="D67" s="269"/>
      <c r="E67" s="269"/>
      <c r="F67" s="269"/>
      <c r="G67" s="269"/>
      <c r="H67" s="269"/>
      <c r="I67" s="269"/>
      <c r="J67" s="270"/>
    </row>
    <row r="68" spans="1:10" ht="33" customHeight="1" x14ac:dyDescent="0.25">
      <c r="A68" s="266"/>
      <c r="B68" s="272"/>
      <c r="C68" s="263" t="s">
        <v>177</v>
      </c>
      <c r="D68" s="264"/>
      <c r="E68" s="8" t="s">
        <v>178</v>
      </c>
      <c r="F68" s="7"/>
      <c r="G68" s="6" t="s">
        <v>179</v>
      </c>
      <c r="H68" s="7"/>
      <c r="I68" s="6" t="s">
        <v>180</v>
      </c>
      <c r="J68" s="5"/>
    </row>
    <row r="69" spans="1:10" ht="37.5" customHeight="1" x14ac:dyDescent="0.25">
      <c r="A69" s="267"/>
      <c r="B69" s="273"/>
      <c r="C69" s="29" t="s">
        <v>143</v>
      </c>
      <c r="D69" s="28" t="s">
        <v>182</v>
      </c>
      <c r="E69" s="29" t="s">
        <v>143</v>
      </c>
      <c r="F69" s="28" t="s">
        <v>156</v>
      </c>
      <c r="G69" s="29" t="s">
        <v>143</v>
      </c>
      <c r="H69" s="28" t="s">
        <v>156</v>
      </c>
      <c r="I69" s="29" t="s">
        <v>143</v>
      </c>
      <c r="J69" s="30" t="s">
        <v>4</v>
      </c>
    </row>
    <row r="70" spans="1:10" x14ac:dyDescent="0.25">
      <c r="A70" s="43" t="s">
        <v>64</v>
      </c>
      <c r="B70" s="42" t="s">
        <v>63</v>
      </c>
      <c r="C70" s="103">
        <v>64416.15</v>
      </c>
      <c r="D70" s="104">
        <v>169591.62</v>
      </c>
      <c r="E70" s="104">
        <v>141573.57</v>
      </c>
      <c r="F70" s="104">
        <v>325789.82</v>
      </c>
      <c r="G70" s="104">
        <v>227528.11</v>
      </c>
      <c r="H70" s="104">
        <v>407836.33</v>
      </c>
      <c r="I70" s="104"/>
      <c r="J70" s="105">
        <v>541782.73</v>
      </c>
    </row>
    <row r="71" spans="1:10" x14ac:dyDescent="0.25">
      <c r="A71" s="43" t="s">
        <v>66</v>
      </c>
      <c r="B71" s="42" t="s">
        <v>65</v>
      </c>
      <c r="C71" s="106">
        <v>6508.94</v>
      </c>
      <c r="D71" s="107">
        <v>13182.21</v>
      </c>
      <c r="E71" s="107">
        <v>13548.78</v>
      </c>
      <c r="F71" s="107">
        <v>26786.03</v>
      </c>
      <c r="G71" s="107">
        <v>21470.63</v>
      </c>
      <c r="H71" s="107">
        <v>38624.089999999997</v>
      </c>
      <c r="I71" s="107"/>
      <c r="J71" s="108">
        <v>56559.07</v>
      </c>
    </row>
    <row r="72" spans="1:10" x14ac:dyDescent="0.25">
      <c r="A72" s="43" t="s">
        <v>68</v>
      </c>
      <c r="B72" s="42" t="s">
        <v>67</v>
      </c>
      <c r="C72" s="109">
        <v>275266.51</v>
      </c>
      <c r="D72" s="110">
        <v>382369.36</v>
      </c>
      <c r="E72" s="110">
        <v>508909.45</v>
      </c>
      <c r="F72" s="110">
        <v>784587.51</v>
      </c>
      <c r="G72" s="110">
        <v>660285.34</v>
      </c>
      <c r="H72" s="110">
        <v>1193205.98</v>
      </c>
      <c r="I72" s="110"/>
      <c r="J72" s="111">
        <v>1599663.99</v>
      </c>
    </row>
    <row r="73" spans="1:10" x14ac:dyDescent="0.25">
      <c r="A73" s="43" t="s">
        <v>69</v>
      </c>
      <c r="B73" s="42" t="s">
        <v>14</v>
      </c>
      <c r="C73" s="106">
        <v>74795.240000000005</v>
      </c>
      <c r="D73" s="107">
        <v>137935.44</v>
      </c>
      <c r="E73" s="107">
        <v>169188.94</v>
      </c>
      <c r="F73" s="107">
        <v>332043.13</v>
      </c>
      <c r="G73" s="107">
        <v>362448.59</v>
      </c>
      <c r="H73" s="107">
        <v>556700.77</v>
      </c>
      <c r="I73" s="107"/>
      <c r="J73" s="108">
        <v>671776.95</v>
      </c>
    </row>
    <row r="74" spans="1:10" x14ac:dyDescent="0.25">
      <c r="A74" s="43" t="s">
        <v>71</v>
      </c>
      <c r="B74" s="42" t="s">
        <v>70</v>
      </c>
      <c r="C74" s="106"/>
      <c r="D74" s="107"/>
      <c r="E74" s="107"/>
      <c r="F74" s="107"/>
      <c r="G74" s="107"/>
      <c r="H74" s="107"/>
      <c r="I74" s="107"/>
      <c r="J74" s="108"/>
    </row>
    <row r="75" spans="1:10" x14ac:dyDescent="0.25">
      <c r="A75" s="43" t="s">
        <v>72</v>
      </c>
      <c r="B75" s="42" t="s">
        <v>12</v>
      </c>
      <c r="C75" s="109"/>
      <c r="D75" s="110"/>
      <c r="E75" s="110"/>
      <c r="F75" s="110"/>
      <c r="G75" s="110"/>
      <c r="H75" s="110"/>
      <c r="I75" s="110"/>
      <c r="J75" s="111"/>
    </row>
    <row r="76" spans="1:10" x14ac:dyDescent="0.25">
      <c r="A76" s="43" t="s">
        <v>74</v>
      </c>
      <c r="B76" s="42" t="s">
        <v>73</v>
      </c>
      <c r="C76" s="109"/>
      <c r="D76" s="110">
        <v>0</v>
      </c>
      <c r="E76" s="110"/>
      <c r="F76" s="110">
        <v>41000</v>
      </c>
      <c r="G76" s="110"/>
      <c r="H76" s="110">
        <v>41000</v>
      </c>
      <c r="I76" s="110"/>
      <c r="J76" s="111">
        <v>82000</v>
      </c>
    </row>
    <row r="77" spans="1:10" x14ac:dyDescent="0.25">
      <c r="A77" s="43" t="s">
        <v>76</v>
      </c>
      <c r="B77" s="42" t="s">
        <v>75</v>
      </c>
      <c r="C77" s="106"/>
      <c r="D77" s="107"/>
      <c r="E77" s="107"/>
      <c r="F77" s="107"/>
      <c r="G77" s="107"/>
      <c r="H77" s="107"/>
      <c r="I77" s="107"/>
      <c r="J77" s="108"/>
    </row>
    <row r="78" spans="1:10" x14ac:dyDescent="0.25">
      <c r="A78" s="43" t="s">
        <v>78</v>
      </c>
      <c r="B78" s="42" t="s">
        <v>77</v>
      </c>
      <c r="C78" s="106">
        <v>1949.05</v>
      </c>
      <c r="D78" s="107">
        <v>1580.12</v>
      </c>
      <c r="E78" s="107">
        <v>4182.55</v>
      </c>
      <c r="F78" s="107">
        <v>44156.25</v>
      </c>
      <c r="G78" s="107">
        <v>4358.4799999999996</v>
      </c>
      <c r="H78" s="107">
        <v>52356.52</v>
      </c>
      <c r="I78" s="107"/>
      <c r="J78" s="108">
        <v>94932.63</v>
      </c>
    </row>
    <row r="79" spans="1:10" x14ac:dyDescent="0.25">
      <c r="A79" s="43" t="s">
        <v>80</v>
      </c>
      <c r="B79" s="42" t="s">
        <v>79</v>
      </c>
      <c r="C79" s="106">
        <v>1404.55</v>
      </c>
      <c r="D79" s="107">
        <v>0</v>
      </c>
      <c r="E79" s="107">
        <v>2880.43</v>
      </c>
      <c r="F79" s="107">
        <v>7750</v>
      </c>
      <c r="G79" s="107">
        <v>30137.25</v>
      </c>
      <c r="H79" s="107">
        <v>46400</v>
      </c>
      <c r="I79" s="107"/>
      <c r="J79" s="108">
        <v>54150</v>
      </c>
    </row>
    <row r="80" spans="1:10" x14ac:dyDescent="0.25">
      <c r="A80" s="45" t="s">
        <v>62</v>
      </c>
      <c r="B80" s="48" t="s">
        <v>127</v>
      </c>
      <c r="C80" s="112">
        <f t="shared" ref="C80:J80" si="10">SUM(C70:C79)</f>
        <v>424340.43999999994</v>
      </c>
      <c r="D80" s="113">
        <f t="shared" si="10"/>
        <v>704658.74999999988</v>
      </c>
      <c r="E80" s="113">
        <f t="shared" si="10"/>
        <v>840283.72000000009</v>
      </c>
      <c r="F80" s="113">
        <f t="shared" si="10"/>
        <v>1562112.7399999998</v>
      </c>
      <c r="G80" s="113">
        <f t="shared" si="10"/>
        <v>1306228.3999999999</v>
      </c>
      <c r="H80" s="113">
        <f t="shared" si="10"/>
        <v>2336123.69</v>
      </c>
      <c r="I80" s="113">
        <f t="shared" si="10"/>
        <v>0</v>
      </c>
      <c r="J80" s="114">
        <f t="shared" si="10"/>
        <v>3100865.37</v>
      </c>
    </row>
    <row r="81" spans="1:10" x14ac:dyDescent="0.25">
      <c r="A81" s="43" t="s">
        <v>83</v>
      </c>
      <c r="B81" s="42" t="s">
        <v>82</v>
      </c>
      <c r="C81" s="115"/>
      <c r="D81" s="116"/>
      <c r="E81" s="107"/>
      <c r="F81" s="107"/>
      <c r="G81" s="107"/>
      <c r="H81" s="107"/>
      <c r="I81" s="107"/>
      <c r="J81" s="108"/>
    </row>
    <row r="82" spans="1:10" x14ac:dyDescent="0.25">
      <c r="A82" s="43" t="s">
        <v>85</v>
      </c>
      <c r="B82" s="42" t="s">
        <v>84</v>
      </c>
      <c r="C82" s="109">
        <v>73987.17</v>
      </c>
      <c r="D82" s="110">
        <v>467741.19</v>
      </c>
      <c r="E82" s="110">
        <v>168743.52</v>
      </c>
      <c r="F82" s="110">
        <v>1018999.41</v>
      </c>
      <c r="G82" s="110">
        <v>780384.78</v>
      </c>
      <c r="H82" s="110">
        <v>2216609.62</v>
      </c>
      <c r="I82" s="110"/>
      <c r="J82" s="111">
        <v>4557224.34</v>
      </c>
    </row>
    <row r="83" spans="1:10" x14ac:dyDescent="0.25">
      <c r="A83" s="43" t="s">
        <v>86</v>
      </c>
      <c r="B83" s="42" t="s">
        <v>0</v>
      </c>
      <c r="C83" s="106">
        <v>10000</v>
      </c>
      <c r="D83" s="107">
        <v>0</v>
      </c>
      <c r="E83" s="107">
        <v>10000</v>
      </c>
      <c r="F83" s="107">
        <v>2000</v>
      </c>
      <c r="G83" s="107">
        <v>10000</v>
      </c>
      <c r="H83" s="107">
        <v>2000</v>
      </c>
      <c r="I83" s="107"/>
      <c r="J83" s="108">
        <v>2000</v>
      </c>
    </row>
    <row r="84" spans="1:10" x14ac:dyDescent="0.25">
      <c r="A84" s="43" t="s">
        <v>87</v>
      </c>
      <c r="B84" s="42" t="s">
        <v>1</v>
      </c>
      <c r="C84" s="106"/>
      <c r="D84" s="107"/>
      <c r="E84" s="107"/>
      <c r="F84" s="107"/>
      <c r="G84" s="107"/>
      <c r="H84" s="107"/>
      <c r="I84" s="107"/>
      <c r="J84" s="108"/>
    </row>
    <row r="85" spans="1:10" x14ac:dyDescent="0.25">
      <c r="A85" s="43" t="s">
        <v>89</v>
      </c>
      <c r="B85" s="42" t="s">
        <v>88</v>
      </c>
      <c r="C85" s="117"/>
      <c r="D85" s="118">
        <v>2649.5</v>
      </c>
      <c r="E85" s="118"/>
      <c r="F85" s="118">
        <v>2649.5</v>
      </c>
      <c r="G85" s="118"/>
      <c r="H85" s="118">
        <v>11440</v>
      </c>
      <c r="I85" s="118"/>
      <c r="J85" s="119">
        <v>121440</v>
      </c>
    </row>
    <row r="86" spans="1:10" x14ac:dyDescent="0.25">
      <c r="A86" s="45" t="s">
        <v>81</v>
      </c>
      <c r="B86" s="48" t="s">
        <v>126</v>
      </c>
      <c r="C86" s="112">
        <f t="shared" ref="C86:J86" si="11">SUM(C81:C85)</f>
        <v>83987.17</v>
      </c>
      <c r="D86" s="113">
        <f t="shared" si="11"/>
        <v>470390.69</v>
      </c>
      <c r="E86" s="113">
        <f t="shared" si="11"/>
        <v>178743.52</v>
      </c>
      <c r="F86" s="113">
        <f t="shared" si="11"/>
        <v>1023648.91</v>
      </c>
      <c r="G86" s="113">
        <f t="shared" si="11"/>
        <v>790384.78</v>
      </c>
      <c r="H86" s="113">
        <f t="shared" si="11"/>
        <v>2230049.62</v>
      </c>
      <c r="I86" s="113">
        <f t="shared" si="11"/>
        <v>0</v>
      </c>
      <c r="J86" s="114">
        <f t="shared" si="11"/>
        <v>4680664.34</v>
      </c>
    </row>
    <row r="87" spans="1:10" x14ac:dyDescent="0.25">
      <c r="A87" s="43" t="s">
        <v>92</v>
      </c>
      <c r="B87" s="42" t="s">
        <v>91</v>
      </c>
      <c r="C87" s="120"/>
      <c r="D87" s="121"/>
      <c r="E87" s="121"/>
      <c r="F87" s="121"/>
      <c r="G87" s="121"/>
      <c r="H87" s="121"/>
      <c r="I87" s="121"/>
      <c r="J87" s="122"/>
    </row>
    <row r="88" spans="1:10" x14ac:dyDescent="0.25">
      <c r="A88" s="43" t="s">
        <v>94</v>
      </c>
      <c r="B88" s="42" t="s">
        <v>93</v>
      </c>
      <c r="C88" s="120"/>
      <c r="D88" s="121"/>
      <c r="E88" s="121"/>
      <c r="F88" s="121"/>
      <c r="G88" s="121"/>
      <c r="H88" s="121"/>
      <c r="I88" s="121"/>
      <c r="J88" s="122"/>
    </row>
    <row r="89" spans="1:10" x14ac:dyDescent="0.25">
      <c r="A89" s="43" t="s">
        <v>96</v>
      </c>
      <c r="B89" s="42" t="s">
        <v>95</v>
      </c>
      <c r="C89" s="120"/>
      <c r="D89" s="121"/>
      <c r="E89" s="121"/>
      <c r="F89" s="121"/>
      <c r="G89" s="121"/>
      <c r="H89" s="121"/>
      <c r="I89" s="121"/>
      <c r="J89" s="122"/>
    </row>
    <row r="90" spans="1:10" x14ac:dyDescent="0.25">
      <c r="A90" s="43" t="s">
        <v>98</v>
      </c>
      <c r="B90" s="42" t="s">
        <v>97</v>
      </c>
      <c r="C90" s="106"/>
      <c r="D90" s="107">
        <v>1981896.39</v>
      </c>
      <c r="E90" s="107"/>
      <c r="F90" s="107">
        <v>1981896.39</v>
      </c>
      <c r="G90" s="107"/>
      <c r="H90" s="107">
        <v>1981896.39</v>
      </c>
      <c r="I90" s="107"/>
      <c r="J90" s="108">
        <v>1981896.39</v>
      </c>
    </row>
    <row r="91" spans="1:10" x14ac:dyDescent="0.25">
      <c r="A91" s="45" t="s">
        <v>90</v>
      </c>
      <c r="B91" s="48" t="s">
        <v>125</v>
      </c>
      <c r="C91" s="112">
        <f t="shared" ref="C91:J91" si="12">SUM(C87:C90)</f>
        <v>0</v>
      </c>
      <c r="D91" s="123">
        <f t="shared" si="12"/>
        <v>1981896.39</v>
      </c>
      <c r="E91" s="123">
        <f t="shared" si="12"/>
        <v>0</v>
      </c>
      <c r="F91" s="123">
        <f t="shared" si="12"/>
        <v>1981896.39</v>
      </c>
      <c r="G91" s="123">
        <f t="shared" si="12"/>
        <v>0</v>
      </c>
      <c r="H91" s="123">
        <f t="shared" si="12"/>
        <v>1981896.39</v>
      </c>
      <c r="I91" s="123">
        <f t="shared" si="12"/>
        <v>0</v>
      </c>
      <c r="J91" s="124">
        <f t="shared" si="12"/>
        <v>1981896.39</v>
      </c>
    </row>
    <row r="92" spans="1:10" x14ac:dyDescent="0.25">
      <c r="A92" s="43" t="s">
        <v>101</v>
      </c>
      <c r="B92" s="42" t="s">
        <v>100</v>
      </c>
      <c r="C92" s="120"/>
      <c r="D92" s="121"/>
      <c r="E92" s="121"/>
      <c r="F92" s="121"/>
      <c r="G92" s="121"/>
      <c r="H92" s="121"/>
      <c r="I92" s="121"/>
      <c r="J92" s="122"/>
    </row>
    <row r="93" spans="1:10" x14ac:dyDescent="0.25">
      <c r="A93" s="43" t="s">
        <v>103</v>
      </c>
      <c r="B93" s="42" t="s">
        <v>102</v>
      </c>
      <c r="C93" s="120"/>
      <c r="D93" s="121"/>
      <c r="E93" s="121"/>
      <c r="F93" s="121"/>
      <c r="G93" s="121"/>
      <c r="H93" s="121"/>
      <c r="I93" s="121"/>
      <c r="J93" s="122"/>
    </row>
    <row r="94" spans="1:10" x14ac:dyDescent="0.25">
      <c r="A94" s="43" t="s">
        <v>105</v>
      </c>
      <c r="B94" s="42" t="s">
        <v>104</v>
      </c>
      <c r="C94" s="120"/>
      <c r="D94" s="121">
        <v>0</v>
      </c>
      <c r="E94" s="121"/>
      <c r="F94" s="121">
        <v>31100</v>
      </c>
      <c r="G94" s="121"/>
      <c r="H94" s="121">
        <v>31100</v>
      </c>
      <c r="I94" s="121"/>
      <c r="J94" s="122">
        <v>62200</v>
      </c>
    </row>
    <row r="95" spans="1:10" x14ac:dyDescent="0.25">
      <c r="A95" s="43" t="s">
        <v>107</v>
      </c>
      <c r="B95" s="42" t="s">
        <v>106</v>
      </c>
      <c r="C95" s="120"/>
      <c r="D95" s="121"/>
      <c r="E95" s="121"/>
      <c r="F95" s="121"/>
      <c r="G95" s="121"/>
      <c r="H95" s="121"/>
      <c r="I95" s="121"/>
      <c r="J95" s="122"/>
    </row>
    <row r="96" spans="1:10" x14ac:dyDescent="0.25">
      <c r="A96" s="43" t="s">
        <v>109</v>
      </c>
      <c r="B96" s="42" t="s">
        <v>108</v>
      </c>
      <c r="C96" s="120"/>
      <c r="D96" s="121"/>
      <c r="E96" s="121"/>
      <c r="F96" s="121"/>
      <c r="G96" s="121"/>
      <c r="H96" s="121"/>
      <c r="I96" s="121"/>
      <c r="J96" s="122"/>
    </row>
    <row r="97" spans="1:10" x14ac:dyDescent="0.25">
      <c r="A97" s="45" t="s">
        <v>99</v>
      </c>
      <c r="B97" s="48" t="s">
        <v>124</v>
      </c>
      <c r="C97" s="125">
        <f t="shared" ref="C97:J97" si="13">SUM(C92:C96)</f>
        <v>0</v>
      </c>
      <c r="D97" s="123">
        <f t="shared" si="13"/>
        <v>0</v>
      </c>
      <c r="E97" s="123">
        <f t="shared" si="13"/>
        <v>0</v>
      </c>
      <c r="F97" s="123">
        <f t="shared" si="13"/>
        <v>31100</v>
      </c>
      <c r="G97" s="123">
        <f t="shared" si="13"/>
        <v>0</v>
      </c>
      <c r="H97" s="123">
        <f t="shared" si="13"/>
        <v>31100</v>
      </c>
      <c r="I97" s="123">
        <f t="shared" si="13"/>
        <v>0</v>
      </c>
      <c r="J97" s="124">
        <f t="shared" si="13"/>
        <v>62200</v>
      </c>
    </row>
    <row r="98" spans="1:10" ht="30" x14ac:dyDescent="0.25">
      <c r="A98" s="45" t="s">
        <v>168</v>
      </c>
      <c r="B98" s="54" t="s">
        <v>128</v>
      </c>
      <c r="C98" s="126"/>
      <c r="D98" s="127"/>
      <c r="E98" s="127"/>
      <c r="F98" s="127"/>
      <c r="G98" s="127"/>
      <c r="H98" s="127"/>
      <c r="I98" s="127"/>
      <c r="J98" s="128"/>
    </row>
    <row r="99" spans="1:10" x14ac:dyDescent="0.25">
      <c r="A99" s="43" t="s">
        <v>112</v>
      </c>
      <c r="B99" s="42" t="s">
        <v>111</v>
      </c>
      <c r="C99" s="120">
        <v>80948.23</v>
      </c>
      <c r="D99" s="121">
        <v>195949.72</v>
      </c>
      <c r="E99" s="121">
        <v>146125.98000000001</v>
      </c>
      <c r="F99" s="121">
        <v>295009.42</v>
      </c>
      <c r="G99" s="121">
        <v>290812.44</v>
      </c>
      <c r="H99" s="121">
        <v>394069.12</v>
      </c>
      <c r="I99" s="121"/>
      <c r="J99" s="122">
        <v>499384.79</v>
      </c>
    </row>
    <row r="100" spans="1:10" x14ac:dyDescent="0.25">
      <c r="A100" s="43" t="s">
        <v>114</v>
      </c>
      <c r="B100" s="42" t="s">
        <v>113</v>
      </c>
      <c r="C100" s="120">
        <v>480.06</v>
      </c>
      <c r="D100" s="121">
        <v>1870.66</v>
      </c>
      <c r="E100" s="121">
        <v>1450.12</v>
      </c>
      <c r="F100" s="121">
        <v>14076.75</v>
      </c>
      <c r="G100" s="121">
        <v>1618.02</v>
      </c>
      <c r="H100" s="121">
        <v>26282.84</v>
      </c>
      <c r="I100" s="121"/>
      <c r="J100" s="122">
        <v>38488.92</v>
      </c>
    </row>
    <row r="101" spans="1:10" x14ac:dyDescent="0.25">
      <c r="A101" s="45" t="s">
        <v>110</v>
      </c>
      <c r="B101" s="48" t="s">
        <v>123</v>
      </c>
      <c r="C101" s="129">
        <f t="shared" ref="C101:J101" si="14">+C99+C100</f>
        <v>81428.289999999994</v>
      </c>
      <c r="D101" s="130">
        <f t="shared" si="14"/>
        <v>197820.38</v>
      </c>
      <c r="E101" s="130">
        <f t="shared" si="14"/>
        <v>147576.1</v>
      </c>
      <c r="F101" s="130">
        <f t="shared" si="14"/>
        <v>309086.17</v>
      </c>
      <c r="G101" s="130">
        <f t="shared" si="14"/>
        <v>292430.46000000002</v>
      </c>
      <c r="H101" s="130">
        <f t="shared" si="14"/>
        <v>420351.96</v>
      </c>
      <c r="I101" s="130">
        <f t="shared" si="14"/>
        <v>0</v>
      </c>
      <c r="J101" s="131">
        <f t="shared" si="14"/>
        <v>537873.71</v>
      </c>
    </row>
    <row r="102" spans="1:10" ht="17.25" x14ac:dyDescent="0.25">
      <c r="A102" s="55" t="s">
        <v>137</v>
      </c>
      <c r="B102" s="51" t="s">
        <v>144</v>
      </c>
      <c r="C102" s="132"/>
      <c r="D102" s="133">
        <v>0</v>
      </c>
      <c r="E102" s="133"/>
      <c r="F102" s="133">
        <v>0</v>
      </c>
      <c r="G102" s="133"/>
      <c r="H102" s="133">
        <v>0</v>
      </c>
      <c r="I102" s="133"/>
      <c r="J102" s="134">
        <v>0</v>
      </c>
    </row>
    <row r="103" spans="1:10" x14ac:dyDescent="0.25">
      <c r="A103" s="4" t="s">
        <v>132</v>
      </c>
      <c r="B103" s="3"/>
      <c r="C103" s="135">
        <f t="shared" ref="C103:J103" si="15">+C102+C101+C98+C97+C91+C86+C80</f>
        <v>589755.89999999991</v>
      </c>
      <c r="D103" s="136">
        <f t="shared" si="15"/>
        <v>3354766.21</v>
      </c>
      <c r="E103" s="136">
        <f t="shared" si="15"/>
        <v>1166603.3400000001</v>
      </c>
      <c r="F103" s="136">
        <f t="shared" si="15"/>
        <v>4907844.21</v>
      </c>
      <c r="G103" s="136">
        <f t="shared" si="15"/>
        <v>2389043.6399999997</v>
      </c>
      <c r="H103" s="136">
        <f t="shared" si="15"/>
        <v>6999521.6600000001</v>
      </c>
      <c r="I103" s="136">
        <f t="shared" si="15"/>
        <v>0</v>
      </c>
      <c r="J103" s="137">
        <f t="shared" si="15"/>
        <v>10363499.809999999</v>
      </c>
    </row>
    <row r="104" spans="1:10" x14ac:dyDescent="0.25">
      <c r="A104" s="4" t="s">
        <v>162</v>
      </c>
      <c r="B104" s="3"/>
      <c r="C104" s="16"/>
      <c r="D104" s="100">
        <v>111137</v>
      </c>
      <c r="E104" s="17"/>
      <c r="F104" s="100">
        <v>149755.5</v>
      </c>
      <c r="G104" s="17"/>
      <c r="H104" s="100">
        <v>149755.5</v>
      </c>
      <c r="I104" s="17"/>
      <c r="J104" s="102">
        <v>149755.5</v>
      </c>
    </row>
    <row r="105" spans="1:10" x14ac:dyDescent="0.25">
      <c r="A105" s="31"/>
      <c r="B105" s="56"/>
      <c r="C105" s="57"/>
      <c r="D105" s="57"/>
      <c r="E105" s="57"/>
      <c r="F105" s="57"/>
      <c r="G105" s="57"/>
      <c r="H105" s="57"/>
      <c r="I105" s="57"/>
      <c r="J105" s="58"/>
    </row>
    <row r="106" spans="1:10" x14ac:dyDescent="0.25">
      <c r="A106" s="59"/>
      <c r="B106" s="60" t="s">
        <v>129</v>
      </c>
      <c r="C106" s="136">
        <f t="shared" ref="C106:J106" si="16">+C64-C103</f>
        <v>2364772.3199999998</v>
      </c>
      <c r="D106" s="136">
        <f t="shared" si="16"/>
        <v>2310411.9400000004</v>
      </c>
      <c r="E106" s="136">
        <f t="shared" si="16"/>
        <v>3008071.24</v>
      </c>
      <c r="F106" s="136">
        <f t="shared" si="16"/>
        <v>1873284.8400000008</v>
      </c>
      <c r="G106" s="136">
        <f t="shared" si="16"/>
        <v>2590430.6000000006</v>
      </c>
      <c r="H106" s="136">
        <f t="shared" si="16"/>
        <v>1310596.1799999997</v>
      </c>
      <c r="I106" s="136">
        <f t="shared" si="16"/>
        <v>6211126.96</v>
      </c>
      <c r="J106" s="137">
        <f t="shared" si="16"/>
        <v>1546489.5000000019</v>
      </c>
    </row>
    <row r="107" spans="1:10" s="37" customFormat="1" x14ac:dyDescent="0.2">
      <c r="A107" s="59"/>
      <c r="B107" s="60" t="s">
        <v>163</v>
      </c>
      <c r="C107" s="18"/>
      <c r="D107" s="140">
        <f>+D65-D104</f>
        <v>149643.6</v>
      </c>
      <c r="E107" s="19"/>
      <c r="F107" s="140">
        <f>+F65-F104</f>
        <v>238374.09999999998</v>
      </c>
      <c r="G107" s="19"/>
      <c r="H107" s="140">
        <f>+H65-H104</f>
        <v>238374.09999999998</v>
      </c>
      <c r="I107" s="19"/>
      <c r="J107" s="138">
        <f>+J65-J104</f>
        <v>238374.09999999998</v>
      </c>
    </row>
    <row r="108" spans="1:10" s="37" customFormat="1" x14ac:dyDescent="0.25">
      <c r="A108" s="61"/>
      <c r="B108" s="60" t="s">
        <v>134</v>
      </c>
      <c r="C108" s="136">
        <v>0</v>
      </c>
      <c r="D108" s="136">
        <f>IF(D106&lt;0,-D106,0)</f>
        <v>0</v>
      </c>
      <c r="E108" s="136">
        <v>0</v>
      </c>
      <c r="F108" s="136">
        <f>IF(F106&lt;0,-F106,0)</f>
        <v>0</v>
      </c>
      <c r="G108" s="136">
        <v>0</v>
      </c>
      <c r="H108" s="136">
        <f>IF(H106&lt;0,-H106,0)</f>
        <v>0</v>
      </c>
      <c r="I108" s="136">
        <v>0</v>
      </c>
      <c r="J108" s="139">
        <f>IF(J106&lt;0,-J106,0)</f>
        <v>0</v>
      </c>
    </row>
    <row r="109" spans="1:10" s="20" customFormat="1" ht="21" customHeight="1" x14ac:dyDescent="0.2">
      <c r="A109" s="2" t="s">
        <v>149</v>
      </c>
      <c r="B109" s="2"/>
      <c r="C109" s="2"/>
      <c r="D109" s="2"/>
      <c r="E109" s="2"/>
      <c r="F109" s="2"/>
      <c r="G109" s="2"/>
      <c r="H109" s="2"/>
      <c r="I109" s="2"/>
      <c r="J109" s="2"/>
    </row>
    <row r="110" spans="1:10" s="20" customFormat="1" ht="21" customHeight="1" x14ac:dyDescent="0.2">
      <c r="A110" s="1" t="s">
        <v>151</v>
      </c>
      <c r="B110" s="1"/>
      <c r="C110" s="1"/>
      <c r="D110" s="1"/>
      <c r="E110" s="1"/>
      <c r="F110" s="1"/>
      <c r="G110" s="1"/>
      <c r="H110" s="1"/>
      <c r="I110" s="1"/>
      <c r="J110" s="1"/>
    </row>
    <row r="111" spans="1:10" s="20" customFormat="1" ht="21" customHeight="1" x14ac:dyDescent="0.2">
      <c r="A111" s="14" t="s">
        <v>167</v>
      </c>
      <c r="B111" s="14"/>
      <c r="C111" s="14"/>
      <c r="D111" s="14"/>
      <c r="E111" s="14"/>
      <c r="F111" s="14"/>
      <c r="G111" s="14"/>
      <c r="H111" s="14"/>
      <c r="I111" s="14"/>
      <c r="J111" s="14"/>
    </row>
  </sheetData>
  <sheetProtection password="D3C7" sheet="1" objects="1" scenarios="1"/>
  <mergeCells count="31">
    <mergeCell ref="A3:J3"/>
    <mergeCell ref="A4:J4"/>
    <mergeCell ref="A7:J7"/>
    <mergeCell ref="A9:J9"/>
    <mergeCell ref="C67:J67"/>
    <mergeCell ref="B67:B69"/>
    <mergeCell ref="A62:B62"/>
    <mergeCell ref="A5:J5"/>
    <mergeCell ref="B11:B13"/>
    <mergeCell ref="C12:D12"/>
    <mergeCell ref="A63:B63"/>
    <mergeCell ref="A64:B64"/>
    <mergeCell ref="A65:B65"/>
    <mergeCell ref="A8:J8"/>
    <mergeCell ref="A11:A13"/>
    <mergeCell ref="A111:J111"/>
    <mergeCell ref="C11:J11"/>
    <mergeCell ref="A6:J6"/>
    <mergeCell ref="B1:J2"/>
    <mergeCell ref="E12:F12"/>
    <mergeCell ref="G12:H12"/>
    <mergeCell ref="I12:J12"/>
    <mergeCell ref="A103:B103"/>
    <mergeCell ref="A104:B104"/>
    <mergeCell ref="A109:J109"/>
    <mergeCell ref="A110:J110"/>
    <mergeCell ref="C68:D68"/>
    <mergeCell ref="E68:F68"/>
    <mergeCell ref="G68:H68"/>
    <mergeCell ref="I68:J68"/>
    <mergeCell ref="A67:A69"/>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413"/>
  <sheetViews>
    <sheetView showGridLines="0" topLeftCell="A187"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8" t="s">
        <v>164</v>
      </c>
      <c r="B5" s="268"/>
      <c r="C5" s="268"/>
      <c r="D5" s="268"/>
      <c r="E5" s="268"/>
      <c r="F5" s="268"/>
      <c r="G5" s="268"/>
      <c r="H5" s="268"/>
      <c r="I5" s="268"/>
      <c r="J5" s="268"/>
      <c r="K5" s="268"/>
      <c r="L5" s="268"/>
      <c r="M5" s="268"/>
      <c r="N5" s="268"/>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8" t="s">
        <v>166</v>
      </c>
      <c r="B9" s="268"/>
      <c r="C9" s="268"/>
      <c r="D9" s="268"/>
      <c r="E9" s="268"/>
      <c r="F9" s="268"/>
      <c r="G9" s="268"/>
      <c r="H9" s="268"/>
      <c r="I9" s="268"/>
      <c r="J9" s="268"/>
      <c r="K9" s="268"/>
      <c r="L9" s="268"/>
      <c r="M9" s="268"/>
      <c r="N9" s="268"/>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1" t="s">
        <v>130</v>
      </c>
      <c r="B11" s="276" t="s">
        <v>131</v>
      </c>
      <c r="C11" s="276" t="s">
        <v>169</v>
      </c>
      <c r="D11" s="276" t="s">
        <v>170</v>
      </c>
      <c r="E11" s="276" t="s">
        <v>171</v>
      </c>
      <c r="F11" s="276" t="s">
        <v>172</v>
      </c>
      <c r="G11" s="13" t="s">
        <v>3</v>
      </c>
      <c r="H11" s="12"/>
      <c r="I11" s="12"/>
      <c r="J11" s="12"/>
      <c r="K11" s="12"/>
      <c r="L11" s="12"/>
      <c r="M11" s="12"/>
      <c r="N11" s="11"/>
    </row>
    <row r="12" spans="1:14" ht="33" customHeight="1" x14ac:dyDescent="0.25">
      <c r="A12" s="280"/>
      <c r="B12" s="272"/>
      <c r="C12" s="272"/>
      <c r="D12" s="272"/>
      <c r="E12" s="272"/>
      <c r="F12" s="272"/>
      <c r="G12" s="278" t="s">
        <v>177</v>
      </c>
      <c r="H12" s="279"/>
      <c r="I12" s="8" t="s">
        <v>178</v>
      </c>
      <c r="J12" s="7"/>
      <c r="K12" s="6" t="s">
        <v>179</v>
      </c>
      <c r="L12" s="7"/>
      <c r="M12" s="6" t="s">
        <v>180</v>
      </c>
      <c r="N12" s="5"/>
    </row>
    <row r="13" spans="1:14" ht="37.5" customHeight="1" x14ac:dyDescent="0.25">
      <c r="A13" s="281"/>
      <c r="B13" s="277"/>
      <c r="C13" s="277"/>
      <c r="D13" s="277"/>
      <c r="E13" s="277"/>
      <c r="F13" s="277"/>
      <c r="G13" s="25" t="s">
        <v>143</v>
      </c>
      <c r="H13" s="26" t="s">
        <v>181</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2253114.8199999998</v>
      </c>
      <c r="H14" s="63">
        <v>2847413.91</v>
      </c>
      <c r="I14" s="33"/>
      <c r="J14" s="33"/>
      <c r="K14" s="33"/>
      <c r="L14" s="33"/>
      <c r="M14" s="33"/>
      <c r="N14" s="33"/>
    </row>
    <row r="15" spans="1:14" s="37" customFormat="1" x14ac:dyDescent="0.2">
      <c r="A15" s="31"/>
      <c r="B15" s="35" t="s">
        <v>157</v>
      </c>
      <c r="C15" s="35"/>
      <c r="D15" s="35"/>
      <c r="E15" s="35"/>
      <c r="F15" s="35"/>
      <c r="G15" s="15"/>
      <c r="H15" s="63">
        <v>221780.6</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149937.85999999999</v>
      </c>
      <c r="H17" s="65">
        <f>SUM(H18:H26)</f>
        <v>177133.44</v>
      </c>
      <c r="I17" s="65">
        <v>650003.93000000005</v>
      </c>
      <c r="J17" s="65">
        <f>SUM(J18:J26)</f>
        <v>308737.2</v>
      </c>
      <c r="K17" s="65">
        <v>731472.67</v>
      </c>
      <c r="L17" s="65">
        <f>SUM(L18:L26)</f>
        <v>849545.12000000011</v>
      </c>
      <c r="M17" s="65">
        <v>1281535.1399999999</v>
      </c>
      <c r="N17" s="66">
        <f>SUM(N18:N26)</f>
        <v>1612730.88</v>
      </c>
    </row>
    <row r="18" spans="1:14" s="37" customFormat="1" ht="38.25" x14ac:dyDescent="0.25">
      <c r="A18" s="151"/>
      <c r="B18" s="190"/>
      <c r="C18" s="204" t="s">
        <v>192</v>
      </c>
      <c r="D18" s="204" t="s">
        <v>193</v>
      </c>
      <c r="E18" s="204" t="s">
        <v>194</v>
      </c>
      <c r="F18" s="206" t="s">
        <v>195</v>
      </c>
      <c r="G18" s="207"/>
      <c r="H18" s="208">
        <v>18495.57</v>
      </c>
      <c r="I18" s="209"/>
      <c r="J18" s="208">
        <v>73261.72</v>
      </c>
      <c r="K18" s="209"/>
      <c r="L18" s="208">
        <v>128027.87</v>
      </c>
      <c r="M18" s="209"/>
      <c r="N18" s="210">
        <v>182794.02</v>
      </c>
    </row>
    <row r="19" spans="1:14" s="37" customFormat="1" ht="25.5" x14ac:dyDescent="0.25">
      <c r="A19" s="151"/>
      <c r="B19" s="190"/>
      <c r="C19" s="211" t="s">
        <v>196</v>
      </c>
      <c r="D19" s="211" t="s">
        <v>193</v>
      </c>
      <c r="E19" s="211" t="s">
        <v>197</v>
      </c>
      <c r="F19" s="212" t="s">
        <v>198</v>
      </c>
      <c r="G19" s="213"/>
      <c r="H19" s="214">
        <v>28468.22</v>
      </c>
      <c r="I19" s="215"/>
      <c r="J19" s="214">
        <v>74549.16</v>
      </c>
      <c r="K19" s="215"/>
      <c r="L19" s="214">
        <v>466016.02</v>
      </c>
      <c r="M19" s="215"/>
      <c r="N19" s="216">
        <v>912939.21</v>
      </c>
    </row>
    <row r="20" spans="1:14" s="37" customFormat="1" ht="25.5" x14ac:dyDescent="0.25">
      <c r="A20" s="151"/>
      <c r="B20" s="190"/>
      <c r="C20" s="211" t="s">
        <v>199</v>
      </c>
      <c r="D20" s="211" t="s">
        <v>200</v>
      </c>
      <c r="E20" s="211" t="s">
        <v>197</v>
      </c>
      <c r="F20" s="212" t="s">
        <v>201</v>
      </c>
      <c r="G20" s="213"/>
      <c r="H20" s="214">
        <v>113326.5</v>
      </c>
      <c r="I20" s="215"/>
      <c r="J20" s="214">
        <v>133326.5</v>
      </c>
      <c r="K20" s="215"/>
      <c r="L20" s="214">
        <v>223645.4</v>
      </c>
      <c r="M20" s="215"/>
      <c r="N20" s="216">
        <v>243281.62</v>
      </c>
    </row>
    <row r="21" spans="1:14" s="37" customFormat="1" ht="38.25" x14ac:dyDescent="0.25">
      <c r="A21" s="151"/>
      <c r="B21" s="190"/>
      <c r="C21" s="211" t="s">
        <v>202</v>
      </c>
      <c r="D21" s="211" t="s">
        <v>203</v>
      </c>
      <c r="E21" s="211" t="s">
        <v>204</v>
      </c>
      <c r="F21" s="212" t="s">
        <v>195</v>
      </c>
      <c r="G21" s="213"/>
      <c r="H21" s="214">
        <v>50.79</v>
      </c>
      <c r="I21" s="215"/>
      <c r="J21" s="214">
        <v>53.16</v>
      </c>
      <c r="K21" s="215"/>
      <c r="L21" s="214">
        <v>55.53</v>
      </c>
      <c r="M21" s="215"/>
      <c r="N21" s="216">
        <v>57.91</v>
      </c>
    </row>
    <row r="22" spans="1:14" s="37" customFormat="1" ht="38.25" x14ac:dyDescent="0.25">
      <c r="A22" s="151"/>
      <c r="B22" s="190"/>
      <c r="C22" s="211" t="s">
        <v>205</v>
      </c>
      <c r="D22" s="211" t="s">
        <v>206</v>
      </c>
      <c r="E22" s="211" t="s">
        <v>207</v>
      </c>
      <c r="F22" s="212" t="s">
        <v>195</v>
      </c>
      <c r="G22" s="213"/>
      <c r="H22" s="214">
        <v>592.77</v>
      </c>
      <c r="I22" s="215"/>
      <c r="J22" s="214">
        <v>592.77</v>
      </c>
      <c r="K22" s="215"/>
      <c r="L22" s="214">
        <v>592.77</v>
      </c>
      <c r="M22" s="215"/>
      <c r="N22" s="216">
        <v>592.77</v>
      </c>
    </row>
    <row r="23" spans="1:14" s="37" customFormat="1" ht="38.25" x14ac:dyDescent="0.25">
      <c r="A23" s="151"/>
      <c r="B23" s="190"/>
      <c r="C23" s="211" t="s">
        <v>208</v>
      </c>
      <c r="D23" s="211" t="s">
        <v>209</v>
      </c>
      <c r="E23" s="211" t="s">
        <v>210</v>
      </c>
      <c r="F23" s="212" t="s">
        <v>198</v>
      </c>
      <c r="G23" s="213"/>
      <c r="H23" s="214">
        <v>14441.69</v>
      </c>
      <c r="I23" s="215"/>
      <c r="J23" s="214">
        <v>24218.07</v>
      </c>
      <c r="K23" s="215"/>
      <c r="L23" s="214">
        <v>27493.79</v>
      </c>
      <c r="M23" s="215"/>
      <c r="N23" s="216">
        <v>268373.69</v>
      </c>
    </row>
    <row r="24" spans="1:14" s="37" customFormat="1" ht="38.25" x14ac:dyDescent="0.25">
      <c r="A24" s="151"/>
      <c r="B24" s="190"/>
      <c r="C24" s="211" t="s">
        <v>211</v>
      </c>
      <c r="D24" s="211" t="s">
        <v>209</v>
      </c>
      <c r="E24" s="211" t="s">
        <v>212</v>
      </c>
      <c r="F24" s="212" t="s">
        <v>195</v>
      </c>
      <c r="G24" s="213"/>
      <c r="H24" s="214">
        <v>942.43</v>
      </c>
      <c r="I24" s="215"/>
      <c r="J24" s="214">
        <v>942.43</v>
      </c>
      <c r="K24" s="215"/>
      <c r="L24" s="214">
        <v>942.43</v>
      </c>
      <c r="M24" s="215"/>
      <c r="N24" s="216">
        <v>942.43</v>
      </c>
    </row>
    <row r="25" spans="1:14" s="37" customFormat="1" ht="25.5" x14ac:dyDescent="0.25">
      <c r="A25" s="151"/>
      <c r="B25" s="190"/>
      <c r="C25" s="211" t="s">
        <v>213</v>
      </c>
      <c r="D25" s="211" t="s">
        <v>214</v>
      </c>
      <c r="E25" s="211" t="s">
        <v>197</v>
      </c>
      <c r="F25" s="212" t="s">
        <v>195</v>
      </c>
      <c r="G25" s="213"/>
      <c r="H25" s="214">
        <v>492.45</v>
      </c>
      <c r="I25" s="215"/>
      <c r="J25" s="214">
        <v>492.45</v>
      </c>
      <c r="K25" s="215"/>
      <c r="L25" s="214">
        <v>492.45</v>
      </c>
      <c r="M25" s="215"/>
      <c r="N25" s="216">
        <v>492.45</v>
      </c>
    </row>
    <row r="26" spans="1:14" s="37" customFormat="1" ht="25.5" x14ac:dyDescent="0.25">
      <c r="A26" s="151"/>
      <c r="B26" s="190"/>
      <c r="C26" s="191" t="s">
        <v>215</v>
      </c>
      <c r="D26" s="191" t="s">
        <v>206</v>
      </c>
      <c r="E26" s="191" t="s">
        <v>197</v>
      </c>
      <c r="F26" s="195" t="s">
        <v>195</v>
      </c>
      <c r="G26" s="199"/>
      <c r="H26" s="201">
        <v>323.02</v>
      </c>
      <c r="I26" s="200"/>
      <c r="J26" s="201">
        <v>1300.94</v>
      </c>
      <c r="K26" s="200"/>
      <c r="L26" s="201">
        <v>2278.86</v>
      </c>
      <c r="M26" s="200"/>
      <c r="N26" s="202">
        <v>3256.78</v>
      </c>
    </row>
    <row r="27" spans="1:14" x14ac:dyDescent="0.25">
      <c r="A27" s="151" t="s">
        <v>13</v>
      </c>
      <c r="B27" s="150" t="s">
        <v>12</v>
      </c>
      <c r="C27" s="192"/>
      <c r="D27" s="192"/>
      <c r="E27" s="192"/>
      <c r="F27" s="196"/>
      <c r="G27" s="71"/>
      <c r="H27" s="73"/>
      <c r="I27" s="73"/>
      <c r="J27" s="73"/>
      <c r="K27" s="73"/>
      <c r="L27" s="73"/>
      <c r="M27" s="73"/>
      <c r="N27" s="74"/>
    </row>
    <row r="28" spans="1:14" ht="30" x14ac:dyDescent="0.25">
      <c r="A28" s="154" t="s">
        <v>5</v>
      </c>
      <c r="B28" s="155" t="s">
        <v>136</v>
      </c>
      <c r="C28" s="152"/>
      <c r="D28" s="152"/>
      <c r="E28" s="152"/>
      <c r="F28" s="153"/>
      <c r="G28" s="75">
        <f t="shared" ref="G28:N28" si="0">+G17+G27</f>
        <v>149937.85999999999</v>
      </c>
      <c r="H28" s="76">
        <f t="shared" si="0"/>
        <v>177133.44</v>
      </c>
      <c r="I28" s="76">
        <f t="shared" si="0"/>
        <v>650003.93000000005</v>
      </c>
      <c r="J28" s="76">
        <f t="shared" si="0"/>
        <v>308737.2</v>
      </c>
      <c r="K28" s="76">
        <f t="shared" si="0"/>
        <v>731472.67</v>
      </c>
      <c r="L28" s="76">
        <f t="shared" si="0"/>
        <v>849545.12000000011</v>
      </c>
      <c r="M28" s="76">
        <f t="shared" si="0"/>
        <v>1281535.1399999999</v>
      </c>
      <c r="N28" s="77">
        <f t="shared" si="0"/>
        <v>1612730.88</v>
      </c>
    </row>
    <row r="29" spans="1:14" s="47" customFormat="1" x14ac:dyDescent="0.25">
      <c r="A29" s="151" t="s">
        <v>173</v>
      </c>
      <c r="B29" s="150" t="s">
        <v>14</v>
      </c>
      <c r="C29" s="203"/>
      <c r="D29" s="203"/>
      <c r="E29" s="203"/>
      <c r="F29" s="205"/>
      <c r="G29" s="78">
        <v>101524.94</v>
      </c>
      <c r="H29" s="80">
        <f>SUM(H30:H43)</f>
        <v>160123.01</v>
      </c>
      <c r="I29" s="80">
        <v>450085.88</v>
      </c>
      <c r="J29" s="80">
        <f>SUM(J30:J43)</f>
        <v>477531.73999999993</v>
      </c>
      <c r="K29" s="80">
        <v>714894.49</v>
      </c>
      <c r="L29" s="80">
        <f>SUM(L30:L43)</f>
        <v>692055.75999999989</v>
      </c>
      <c r="M29" s="80">
        <v>927304.8</v>
      </c>
      <c r="N29" s="82">
        <f>SUM(N30:N43)</f>
        <v>992222.92999999982</v>
      </c>
    </row>
    <row r="30" spans="1:14" s="47" customFormat="1" ht="38.25" x14ac:dyDescent="0.25">
      <c r="A30" s="151"/>
      <c r="B30" s="190"/>
      <c r="C30" s="204" t="s">
        <v>216</v>
      </c>
      <c r="D30" s="204" t="s">
        <v>217</v>
      </c>
      <c r="E30" s="204" t="s">
        <v>197</v>
      </c>
      <c r="F30" s="206" t="s">
        <v>198</v>
      </c>
      <c r="G30" s="218"/>
      <c r="H30" s="220">
        <v>0</v>
      </c>
      <c r="I30" s="220"/>
      <c r="J30" s="220">
        <v>0</v>
      </c>
      <c r="K30" s="220"/>
      <c r="L30" s="220">
        <v>2685.81</v>
      </c>
      <c r="M30" s="220"/>
      <c r="N30" s="222">
        <v>2685.81</v>
      </c>
    </row>
    <row r="31" spans="1:14" s="47" customFormat="1" ht="25.5" x14ac:dyDescent="0.25">
      <c r="A31" s="151"/>
      <c r="B31" s="190"/>
      <c r="C31" s="211" t="s">
        <v>218</v>
      </c>
      <c r="D31" s="211" t="s">
        <v>217</v>
      </c>
      <c r="E31" s="211" t="s">
        <v>197</v>
      </c>
      <c r="F31" s="212" t="s">
        <v>198</v>
      </c>
      <c r="G31" s="223"/>
      <c r="H31" s="224">
        <v>0</v>
      </c>
      <c r="I31" s="224"/>
      <c r="J31" s="224">
        <v>0</v>
      </c>
      <c r="K31" s="224"/>
      <c r="L31" s="224">
        <v>14783.47</v>
      </c>
      <c r="M31" s="224"/>
      <c r="N31" s="225">
        <v>15935.61</v>
      </c>
    </row>
    <row r="32" spans="1:14" s="47" customFormat="1" ht="38.25" x14ac:dyDescent="0.25">
      <c r="A32" s="151"/>
      <c r="B32" s="190"/>
      <c r="C32" s="211" t="s">
        <v>219</v>
      </c>
      <c r="D32" s="211" t="s">
        <v>217</v>
      </c>
      <c r="E32" s="211" t="s">
        <v>220</v>
      </c>
      <c r="F32" s="212" t="s">
        <v>201</v>
      </c>
      <c r="G32" s="223"/>
      <c r="H32" s="224">
        <v>0</v>
      </c>
      <c r="I32" s="224"/>
      <c r="J32" s="224">
        <v>0</v>
      </c>
      <c r="K32" s="224"/>
      <c r="L32" s="224">
        <v>1000</v>
      </c>
      <c r="M32" s="224"/>
      <c r="N32" s="225">
        <v>1000</v>
      </c>
    </row>
    <row r="33" spans="1:14" s="47" customFormat="1" ht="38.25" x14ac:dyDescent="0.25">
      <c r="A33" s="151"/>
      <c r="B33" s="190"/>
      <c r="C33" s="211" t="s">
        <v>221</v>
      </c>
      <c r="D33" s="211" t="s">
        <v>217</v>
      </c>
      <c r="E33" s="211" t="s">
        <v>220</v>
      </c>
      <c r="F33" s="212" t="s">
        <v>201</v>
      </c>
      <c r="G33" s="223"/>
      <c r="H33" s="224">
        <v>0</v>
      </c>
      <c r="I33" s="224"/>
      <c r="J33" s="224">
        <v>47427</v>
      </c>
      <c r="K33" s="224"/>
      <c r="L33" s="224">
        <v>47427</v>
      </c>
      <c r="M33" s="224"/>
      <c r="N33" s="225">
        <v>47427</v>
      </c>
    </row>
    <row r="34" spans="1:14" s="47" customFormat="1" ht="25.5" x14ac:dyDescent="0.25">
      <c r="A34" s="151"/>
      <c r="B34" s="190"/>
      <c r="C34" s="211" t="s">
        <v>222</v>
      </c>
      <c r="D34" s="211" t="s">
        <v>223</v>
      </c>
      <c r="E34" s="211" t="s">
        <v>224</v>
      </c>
      <c r="F34" s="212" t="s">
        <v>201</v>
      </c>
      <c r="G34" s="223"/>
      <c r="H34" s="224">
        <v>18734.349999999999</v>
      </c>
      <c r="I34" s="224"/>
      <c r="J34" s="224">
        <v>131310.79999999999</v>
      </c>
      <c r="K34" s="224"/>
      <c r="L34" s="224">
        <v>131310.79999999999</v>
      </c>
      <c r="M34" s="224"/>
      <c r="N34" s="225">
        <v>131310.79999999999</v>
      </c>
    </row>
    <row r="35" spans="1:14" s="47" customFormat="1" ht="38.25" x14ac:dyDescent="0.25">
      <c r="A35" s="151"/>
      <c r="B35" s="190"/>
      <c r="C35" s="211" t="s">
        <v>225</v>
      </c>
      <c r="D35" s="211" t="s">
        <v>223</v>
      </c>
      <c r="E35" s="211" t="s">
        <v>224</v>
      </c>
      <c r="F35" s="212" t="s">
        <v>201</v>
      </c>
      <c r="G35" s="223"/>
      <c r="H35" s="224">
        <v>101439.46</v>
      </c>
      <c r="I35" s="224"/>
      <c r="J35" s="224">
        <v>253598.64</v>
      </c>
      <c r="K35" s="224"/>
      <c r="L35" s="224">
        <v>449153.38</v>
      </c>
      <c r="M35" s="224"/>
      <c r="N35" s="225">
        <v>623010.35</v>
      </c>
    </row>
    <row r="36" spans="1:14" s="47" customFormat="1" ht="38.25" x14ac:dyDescent="0.25">
      <c r="A36" s="151"/>
      <c r="B36" s="190"/>
      <c r="C36" s="211" t="s">
        <v>226</v>
      </c>
      <c r="D36" s="211" t="s">
        <v>223</v>
      </c>
      <c r="E36" s="211" t="s">
        <v>224</v>
      </c>
      <c r="F36" s="212" t="s">
        <v>198</v>
      </c>
      <c r="G36" s="223"/>
      <c r="H36" s="224">
        <v>0</v>
      </c>
      <c r="I36" s="224"/>
      <c r="J36" s="224">
        <v>3158.06</v>
      </c>
      <c r="K36" s="224"/>
      <c r="L36" s="224">
        <v>3158.06</v>
      </c>
      <c r="M36" s="224"/>
      <c r="N36" s="225">
        <v>6316.12</v>
      </c>
    </row>
    <row r="37" spans="1:14" s="47" customFormat="1" ht="38.25" x14ac:dyDescent="0.25">
      <c r="A37" s="151"/>
      <c r="B37" s="190"/>
      <c r="C37" s="211" t="s">
        <v>227</v>
      </c>
      <c r="D37" s="211" t="s">
        <v>223</v>
      </c>
      <c r="E37" s="211" t="s">
        <v>224</v>
      </c>
      <c r="F37" s="212" t="s">
        <v>198</v>
      </c>
      <c r="G37" s="223"/>
      <c r="H37" s="224">
        <v>13804.6</v>
      </c>
      <c r="I37" s="224"/>
      <c r="J37" s="224">
        <v>13804.6</v>
      </c>
      <c r="K37" s="224"/>
      <c r="L37" s="224">
        <v>13804.6</v>
      </c>
      <c r="M37" s="224"/>
      <c r="N37" s="225">
        <v>13804.6</v>
      </c>
    </row>
    <row r="38" spans="1:14" s="47" customFormat="1" ht="38.25" x14ac:dyDescent="0.25">
      <c r="A38" s="151"/>
      <c r="B38" s="190"/>
      <c r="C38" s="211" t="s">
        <v>228</v>
      </c>
      <c r="D38" s="211" t="s">
        <v>223</v>
      </c>
      <c r="E38" s="211" t="s">
        <v>224</v>
      </c>
      <c r="F38" s="212" t="s">
        <v>198</v>
      </c>
      <c r="G38" s="223"/>
      <c r="H38" s="224">
        <v>0</v>
      </c>
      <c r="I38" s="224"/>
      <c r="J38" s="224">
        <v>838.44</v>
      </c>
      <c r="K38" s="224"/>
      <c r="L38" s="224">
        <v>838.44</v>
      </c>
      <c r="M38" s="224"/>
      <c r="N38" s="225">
        <v>838.44</v>
      </c>
    </row>
    <row r="39" spans="1:14" s="47" customFormat="1" ht="38.25" x14ac:dyDescent="0.25">
      <c r="A39" s="151"/>
      <c r="B39" s="190"/>
      <c r="C39" s="211" t="s">
        <v>229</v>
      </c>
      <c r="D39" s="211" t="s">
        <v>223</v>
      </c>
      <c r="E39" s="211" t="s">
        <v>224</v>
      </c>
      <c r="F39" s="212" t="s">
        <v>198</v>
      </c>
      <c r="G39" s="223"/>
      <c r="H39" s="224">
        <v>0</v>
      </c>
      <c r="I39" s="224"/>
      <c r="J39" s="224">
        <v>0</v>
      </c>
      <c r="K39" s="224"/>
      <c r="L39" s="224">
        <v>0</v>
      </c>
      <c r="M39" s="224"/>
      <c r="N39" s="225">
        <v>116000</v>
      </c>
    </row>
    <row r="40" spans="1:14" s="47" customFormat="1" ht="38.25" x14ac:dyDescent="0.25">
      <c r="A40" s="151"/>
      <c r="B40" s="190"/>
      <c r="C40" s="211" t="s">
        <v>230</v>
      </c>
      <c r="D40" s="211" t="s">
        <v>223</v>
      </c>
      <c r="E40" s="211" t="s">
        <v>197</v>
      </c>
      <c r="F40" s="212" t="s">
        <v>198</v>
      </c>
      <c r="G40" s="223"/>
      <c r="H40" s="224">
        <v>26144.6</v>
      </c>
      <c r="I40" s="224"/>
      <c r="J40" s="224">
        <v>26144.6</v>
      </c>
      <c r="K40" s="224"/>
      <c r="L40" s="224">
        <v>26144.6</v>
      </c>
      <c r="M40" s="224"/>
      <c r="N40" s="225">
        <v>26144.6</v>
      </c>
    </row>
    <row r="41" spans="1:14" s="47" customFormat="1" ht="38.25" x14ac:dyDescent="0.25">
      <c r="A41" s="151"/>
      <c r="B41" s="190"/>
      <c r="C41" s="211" t="s">
        <v>231</v>
      </c>
      <c r="D41" s="211" t="s">
        <v>223</v>
      </c>
      <c r="E41" s="211" t="s">
        <v>224</v>
      </c>
      <c r="F41" s="212" t="s">
        <v>198</v>
      </c>
      <c r="G41" s="223"/>
      <c r="H41" s="224">
        <v>0</v>
      </c>
      <c r="I41" s="224"/>
      <c r="J41" s="224">
        <v>0</v>
      </c>
      <c r="K41" s="224"/>
      <c r="L41" s="224">
        <v>500</v>
      </c>
      <c r="M41" s="224"/>
      <c r="N41" s="225">
        <v>500</v>
      </c>
    </row>
    <row r="42" spans="1:14" s="47" customFormat="1" ht="25.5" x14ac:dyDescent="0.25">
      <c r="A42" s="151"/>
      <c r="B42" s="190"/>
      <c r="C42" s="211" t="s">
        <v>232</v>
      </c>
      <c r="D42" s="211" t="s">
        <v>223</v>
      </c>
      <c r="E42" s="211" t="s">
        <v>224</v>
      </c>
      <c r="F42" s="212" t="s">
        <v>198</v>
      </c>
      <c r="G42" s="223"/>
      <c r="H42" s="224">
        <v>0</v>
      </c>
      <c r="I42" s="224"/>
      <c r="J42" s="224">
        <v>0</v>
      </c>
      <c r="K42" s="224"/>
      <c r="L42" s="224">
        <v>0</v>
      </c>
      <c r="M42" s="224"/>
      <c r="N42" s="225">
        <v>6000</v>
      </c>
    </row>
    <row r="43" spans="1:14" s="47" customFormat="1" ht="38.25" x14ac:dyDescent="0.25">
      <c r="A43" s="151"/>
      <c r="B43" s="190"/>
      <c r="C43" s="191" t="s">
        <v>233</v>
      </c>
      <c r="D43" s="191" t="s">
        <v>223</v>
      </c>
      <c r="E43" s="191" t="s">
        <v>197</v>
      </c>
      <c r="F43" s="195" t="s">
        <v>198</v>
      </c>
      <c r="G43" s="217"/>
      <c r="H43" s="219">
        <v>0</v>
      </c>
      <c r="I43" s="219"/>
      <c r="J43" s="219">
        <v>1249.5999999999999</v>
      </c>
      <c r="K43" s="219"/>
      <c r="L43" s="219">
        <v>1249.5999999999999</v>
      </c>
      <c r="M43" s="219"/>
      <c r="N43" s="221">
        <v>1249.5999999999999</v>
      </c>
    </row>
    <row r="44" spans="1:14" x14ac:dyDescent="0.25">
      <c r="A44" s="154" t="s">
        <v>15</v>
      </c>
      <c r="B44" s="156" t="s">
        <v>135</v>
      </c>
      <c r="C44" s="192"/>
      <c r="D44" s="192"/>
      <c r="E44" s="192"/>
      <c r="F44" s="196"/>
      <c r="G44" s="75">
        <f t="shared" ref="G44:N44" si="1">+G29</f>
        <v>101524.94</v>
      </c>
      <c r="H44" s="76">
        <f t="shared" si="1"/>
        <v>160123.01</v>
      </c>
      <c r="I44" s="76">
        <f t="shared" si="1"/>
        <v>450085.88</v>
      </c>
      <c r="J44" s="76">
        <f t="shared" si="1"/>
        <v>477531.73999999993</v>
      </c>
      <c r="K44" s="76">
        <f t="shared" si="1"/>
        <v>714894.49</v>
      </c>
      <c r="L44" s="76">
        <f t="shared" si="1"/>
        <v>692055.75999999989</v>
      </c>
      <c r="M44" s="76">
        <f t="shared" si="1"/>
        <v>927304.8</v>
      </c>
      <c r="N44" s="77">
        <f t="shared" si="1"/>
        <v>992222.92999999982</v>
      </c>
    </row>
    <row r="45" spans="1:14" x14ac:dyDescent="0.25">
      <c r="A45" s="151" t="s">
        <v>22</v>
      </c>
      <c r="B45" s="157" t="s">
        <v>21</v>
      </c>
      <c r="C45" s="203"/>
      <c r="D45" s="203"/>
      <c r="E45" s="203"/>
      <c r="F45" s="205"/>
      <c r="G45" s="78">
        <v>170807.38</v>
      </c>
      <c r="H45" s="80">
        <f>SUM(H46:H62)</f>
        <v>173153.39</v>
      </c>
      <c r="I45" s="80">
        <v>243181.79</v>
      </c>
      <c r="J45" s="80">
        <f>SUM(J46:J62)</f>
        <v>245156.69999999998</v>
      </c>
      <c r="K45" s="80">
        <v>404806.93</v>
      </c>
      <c r="L45" s="80">
        <f>SUM(L46:L62)</f>
        <v>361327.44999999995</v>
      </c>
      <c r="M45" s="80">
        <v>469061.22</v>
      </c>
      <c r="N45" s="82">
        <f>SUM(N46:N62)</f>
        <v>421593.47</v>
      </c>
    </row>
    <row r="46" spans="1:14" ht="25.5" x14ac:dyDescent="0.25">
      <c r="A46" s="151"/>
      <c r="B46" s="226"/>
      <c r="C46" s="204" t="s">
        <v>234</v>
      </c>
      <c r="D46" s="204" t="s">
        <v>235</v>
      </c>
      <c r="E46" s="204" t="s">
        <v>236</v>
      </c>
      <c r="F46" s="206" t="s">
        <v>195</v>
      </c>
      <c r="G46" s="218"/>
      <c r="H46" s="220">
        <v>4.3499999999999996</v>
      </c>
      <c r="I46" s="220"/>
      <c r="J46" s="220">
        <v>1002.98</v>
      </c>
      <c r="K46" s="220"/>
      <c r="L46" s="220">
        <v>2001.61</v>
      </c>
      <c r="M46" s="220"/>
      <c r="N46" s="222">
        <v>3000.25</v>
      </c>
    </row>
    <row r="47" spans="1:14" ht="38.25" x14ac:dyDescent="0.25">
      <c r="A47" s="151"/>
      <c r="B47" s="226"/>
      <c r="C47" s="211" t="s">
        <v>237</v>
      </c>
      <c r="D47" s="211" t="s">
        <v>235</v>
      </c>
      <c r="E47" s="211" t="s">
        <v>238</v>
      </c>
      <c r="F47" s="212" t="s">
        <v>195</v>
      </c>
      <c r="G47" s="223"/>
      <c r="H47" s="224">
        <v>47.03</v>
      </c>
      <c r="I47" s="224"/>
      <c r="J47" s="224">
        <v>136.71</v>
      </c>
      <c r="K47" s="224"/>
      <c r="L47" s="224">
        <v>226.39</v>
      </c>
      <c r="M47" s="224"/>
      <c r="N47" s="225">
        <v>316.07</v>
      </c>
    </row>
    <row r="48" spans="1:14" ht="25.5" x14ac:dyDescent="0.25">
      <c r="A48" s="151"/>
      <c r="B48" s="226"/>
      <c r="C48" s="211" t="s">
        <v>239</v>
      </c>
      <c r="D48" s="211" t="s">
        <v>235</v>
      </c>
      <c r="E48" s="211" t="s">
        <v>238</v>
      </c>
      <c r="F48" s="212" t="s">
        <v>195</v>
      </c>
      <c r="G48" s="223"/>
      <c r="H48" s="224">
        <v>1201</v>
      </c>
      <c r="I48" s="224"/>
      <c r="J48" s="224">
        <v>2889</v>
      </c>
      <c r="K48" s="224"/>
      <c r="L48" s="224">
        <v>4577</v>
      </c>
      <c r="M48" s="224"/>
      <c r="N48" s="225">
        <v>6265</v>
      </c>
    </row>
    <row r="49" spans="1:14" ht="38.25" x14ac:dyDescent="0.25">
      <c r="A49" s="151"/>
      <c r="B49" s="226"/>
      <c r="C49" s="211" t="s">
        <v>240</v>
      </c>
      <c r="D49" s="211" t="s">
        <v>235</v>
      </c>
      <c r="E49" s="211" t="s">
        <v>241</v>
      </c>
      <c r="F49" s="212" t="s">
        <v>198</v>
      </c>
      <c r="G49" s="223"/>
      <c r="H49" s="224">
        <v>714.6</v>
      </c>
      <c r="I49" s="224"/>
      <c r="J49" s="224">
        <v>3406.16</v>
      </c>
      <c r="K49" s="224"/>
      <c r="L49" s="224">
        <v>6558.08</v>
      </c>
      <c r="M49" s="224"/>
      <c r="N49" s="225">
        <v>13793.12</v>
      </c>
    </row>
    <row r="50" spans="1:14" ht="38.25" x14ac:dyDescent="0.25">
      <c r="A50" s="151"/>
      <c r="B50" s="226"/>
      <c r="C50" s="211" t="s">
        <v>242</v>
      </c>
      <c r="D50" s="211" t="s">
        <v>235</v>
      </c>
      <c r="E50" s="211" t="s">
        <v>243</v>
      </c>
      <c r="F50" s="212" t="s">
        <v>198</v>
      </c>
      <c r="G50" s="223"/>
      <c r="H50" s="224">
        <v>0</v>
      </c>
      <c r="I50" s="224"/>
      <c r="J50" s="224">
        <v>0</v>
      </c>
      <c r="K50" s="224"/>
      <c r="L50" s="224">
        <v>0</v>
      </c>
      <c r="M50" s="224"/>
      <c r="N50" s="225">
        <v>1250</v>
      </c>
    </row>
    <row r="51" spans="1:14" ht="25.5" x14ac:dyDescent="0.25">
      <c r="A51" s="151"/>
      <c r="B51" s="226"/>
      <c r="C51" s="211" t="s">
        <v>244</v>
      </c>
      <c r="D51" s="211" t="s">
        <v>235</v>
      </c>
      <c r="E51" s="211" t="s">
        <v>245</v>
      </c>
      <c r="F51" s="212" t="s">
        <v>195</v>
      </c>
      <c r="G51" s="223"/>
      <c r="H51" s="224">
        <v>10</v>
      </c>
      <c r="I51" s="224"/>
      <c r="J51" s="224">
        <v>23.33</v>
      </c>
      <c r="K51" s="224"/>
      <c r="L51" s="224">
        <v>36.659999999999997</v>
      </c>
      <c r="M51" s="224"/>
      <c r="N51" s="225">
        <v>50</v>
      </c>
    </row>
    <row r="52" spans="1:14" ht="38.25" x14ac:dyDescent="0.25">
      <c r="A52" s="151"/>
      <c r="B52" s="226"/>
      <c r="C52" s="211" t="s">
        <v>246</v>
      </c>
      <c r="D52" s="211" t="s">
        <v>247</v>
      </c>
      <c r="E52" s="211" t="s">
        <v>248</v>
      </c>
      <c r="F52" s="212" t="s">
        <v>201</v>
      </c>
      <c r="G52" s="223"/>
      <c r="H52" s="224">
        <v>772</v>
      </c>
      <c r="I52" s="224"/>
      <c r="J52" s="224">
        <v>772</v>
      </c>
      <c r="K52" s="224"/>
      <c r="L52" s="224">
        <v>3800</v>
      </c>
      <c r="M52" s="224"/>
      <c r="N52" s="225">
        <v>7762.32</v>
      </c>
    </row>
    <row r="53" spans="1:14" ht="51" x14ac:dyDescent="0.25">
      <c r="A53" s="151"/>
      <c r="B53" s="226"/>
      <c r="C53" s="211" t="s">
        <v>249</v>
      </c>
      <c r="D53" s="211" t="s">
        <v>247</v>
      </c>
      <c r="E53" s="211" t="s">
        <v>250</v>
      </c>
      <c r="F53" s="212" t="s">
        <v>195</v>
      </c>
      <c r="G53" s="223"/>
      <c r="H53" s="224">
        <v>0</v>
      </c>
      <c r="I53" s="224"/>
      <c r="J53" s="224">
        <v>3926.13</v>
      </c>
      <c r="K53" s="224"/>
      <c r="L53" s="224">
        <v>7852.26</v>
      </c>
      <c r="M53" s="224"/>
      <c r="N53" s="225">
        <v>11778.4</v>
      </c>
    </row>
    <row r="54" spans="1:14" ht="25.5" x14ac:dyDescent="0.25">
      <c r="A54" s="151"/>
      <c r="B54" s="226"/>
      <c r="C54" s="211" t="s">
        <v>251</v>
      </c>
      <c r="D54" s="211" t="s">
        <v>235</v>
      </c>
      <c r="E54" s="211" t="s">
        <v>245</v>
      </c>
      <c r="F54" s="212" t="s">
        <v>195</v>
      </c>
      <c r="G54" s="223"/>
      <c r="H54" s="224">
        <v>1455.41</v>
      </c>
      <c r="I54" s="224"/>
      <c r="J54" s="224">
        <v>1455.41</v>
      </c>
      <c r="K54" s="224"/>
      <c r="L54" s="224">
        <v>1455.41</v>
      </c>
      <c r="M54" s="224"/>
      <c r="N54" s="225">
        <v>1455.41</v>
      </c>
    </row>
    <row r="55" spans="1:14" ht="25.5" x14ac:dyDescent="0.25">
      <c r="A55" s="151"/>
      <c r="B55" s="226"/>
      <c r="C55" s="211" t="s">
        <v>252</v>
      </c>
      <c r="D55" s="211" t="s">
        <v>253</v>
      </c>
      <c r="E55" s="211" t="s">
        <v>254</v>
      </c>
      <c r="F55" s="212" t="s">
        <v>195</v>
      </c>
      <c r="G55" s="223"/>
      <c r="H55" s="224">
        <v>3208.35</v>
      </c>
      <c r="I55" s="224"/>
      <c r="J55" s="224">
        <v>6200.15</v>
      </c>
      <c r="K55" s="224"/>
      <c r="L55" s="224">
        <v>9191.9500000000007</v>
      </c>
      <c r="M55" s="224"/>
      <c r="N55" s="225">
        <v>12183.76</v>
      </c>
    </row>
    <row r="56" spans="1:14" ht="25.5" x14ac:dyDescent="0.25">
      <c r="A56" s="151"/>
      <c r="B56" s="226"/>
      <c r="C56" s="211" t="s">
        <v>255</v>
      </c>
      <c r="D56" s="211" t="s">
        <v>253</v>
      </c>
      <c r="E56" s="211" t="s">
        <v>254</v>
      </c>
      <c r="F56" s="212" t="s">
        <v>201</v>
      </c>
      <c r="G56" s="223"/>
      <c r="H56" s="224">
        <v>0</v>
      </c>
      <c r="I56" s="224"/>
      <c r="J56" s="224">
        <v>0</v>
      </c>
      <c r="K56" s="224"/>
      <c r="L56" s="224">
        <v>0</v>
      </c>
      <c r="M56" s="224"/>
      <c r="N56" s="225">
        <v>70</v>
      </c>
    </row>
    <row r="57" spans="1:14" ht="25.5" x14ac:dyDescent="0.25">
      <c r="A57" s="151"/>
      <c r="B57" s="226"/>
      <c r="C57" s="211" t="s">
        <v>256</v>
      </c>
      <c r="D57" s="211" t="s">
        <v>253</v>
      </c>
      <c r="E57" s="211" t="s">
        <v>254</v>
      </c>
      <c r="F57" s="212" t="s">
        <v>195</v>
      </c>
      <c r="G57" s="223"/>
      <c r="H57" s="224">
        <v>6060</v>
      </c>
      <c r="I57" s="224"/>
      <c r="J57" s="224">
        <v>10726.67</v>
      </c>
      <c r="K57" s="224"/>
      <c r="L57" s="224">
        <v>15393.34</v>
      </c>
      <c r="M57" s="224"/>
      <c r="N57" s="225">
        <v>20060</v>
      </c>
    </row>
    <row r="58" spans="1:14" ht="25.5" x14ac:dyDescent="0.25">
      <c r="A58" s="151"/>
      <c r="B58" s="226"/>
      <c r="C58" s="211" t="s">
        <v>257</v>
      </c>
      <c r="D58" s="211" t="s">
        <v>247</v>
      </c>
      <c r="E58" s="211" t="s">
        <v>258</v>
      </c>
      <c r="F58" s="212" t="s">
        <v>201</v>
      </c>
      <c r="G58" s="223"/>
      <c r="H58" s="224">
        <v>23866.07</v>
      </c>
      <c r="I58" s="224"/>
      <c r="J58" s="224">
        <v>37036.9</v>
      </c>
      <c r="K58" s="224"/>
      <c r="L58" s="224">
        <v>37036.9</v>
      </c>
      <c r="M58" s="224"/>
      <c r="N58" s="225">
        <v>37036.9</v>
      </c>
    </row>
    <row r="59" spans="1:14" ht="25.5" x14ac:dyDescent="0.25">
      <c r="A59" s="151"/>
      <c r="B59" s="226"/>
      <c r="C59" s="211" t="s">
        <v>259</v>
      </c>
      <c r="D59" s="211" t="s">
        <v>260</v>
      </c>
      <c r="E59" s="211" t="s">
        <v>261</v>
      </c>
      <c r="F59" s="212" t="s">
        <v>195</v>
      </c>
      <c r="G59" s="223"/>
      <c r="H59" s="224">
        <v>5462.97</v>
      </c>
      <c r="I59" s="224"/>
      <c r="J59" s="224">
        <v>12129.64</v>
      </c>
      <c r="K59" s="224"/>
      <c r="L59" s="224">
        <v>18796.310000000001</v>
      </c>
      <c r="M59" s="224"/>
      <c r="N59" s="225">
        <v>25462.97</v>
      </c>
    </row>
    <row r="60" spans="1:14" ht="38.25" x14ac:dyDescent="0.25">
      <c r="A60" s="151"/>
      <c r="B60" s="226"/>
      <c r="C60" s="211" t="s">
        <v>262</v>
      </c>
      <c r="D60" s="211" t="s">
        <v>235</v>
      </c>
      <c r="E60" s="211" t="s">
        <v>263</v>
      </c>
      <c r="F60" s="212" t="s">
        <v>198</v>
      </c>
      <c r="G60" s="223"/>
      <c r="H60" s="224">
        <v>130351.61</v>
      </c>
      <c r="I60" s="224"/>
      <c r="J60" s="224">
        <v>155496.22</v>
      </c>
      <c r="K60" s="224"/>
      <c r="L60" s="224">
        <v>209273.94</v>
      </c>
      <c r="M60" s="224"/>
      <c r="N60" s="225">
        <v>235427.27</v>
      </c>
    </row>
    <row r="61" spans="1:14" ht="25.5" x14ac:dyDescent="0.25">
      <c r="A61" s="151"/>
      <c r="B61" s="226"/>
      <c r="C61" s="211" t="s">
        <v>264</v>
      </c>
      <c r="D61" s="211" t="s">
        <v>247</v>
      </c>
      <c r="E61" s="211" t="s">
        <v>250</v>
      </c>
      <c r="F61" s="212" t="s">
        <v>198</v>
      </c>
      <c r="G61" s="223"/>
      <c r="H61" s="224">
        <v>0</v>
      </c>
      <c r="I61" s="224"/>
      <c r="J61" s="224">
        <v>1114.4000000000001</v>
      </c>
      <c r="K61" s="224"/>
      <c r="L61" s="224">
        <v>27445.599999999999</v>
      </c>
      <c r="M61" s="224"/>
      <c r="N61" s="225">
        <v>28000</v>
      </c>
    </row>
    <row r="62" spans="1:14" ht="25.5" x14ac:dyDescent="0.25">
      <c r="A62" s="151"/>
      <c r="B62" s="226"/>
      <c r="C62" s="191" t="s">
        <v>265</v>
      </c>
      <c r="D62" s="191" t="s">
        <v>235</v>
      </c>
      <c r="E62" s="191" t="s">
        <v>245</v>
      </c>
      <c r="F62" s="195" t="s">
        <v>198</v>
      </c>
      <c r="G62" s="217"/>
      <c r="H62" s="219">
        <v>0</v>
      </c>
      <c r="I62" s="219"/>
      <c r="J62" s="219">
        <v>8841</v>
      </c>
      <c r="K62" s="219"/>
      <c r="L62" s="219">
        <v>17682</v>
      </c>
      <c r="M62" s="219"/>
      <c r="N62" s="221">
        <v>17682</v>
      </c>
    </row>
    <row r="63" spans="1:14" ht="30" x14ac:dyDescent="0.25">
      <c r="A63" s="151" t="s">
        <v>24</v>
      </c>
      <c r="B63" s="157" t="s">
        <v>23</v>
      </c>
      <c r="C63" s="193"/>
      <c r="D63" s="193"/>
      <c r="E63" s="193"/>
      <c r="F63" s="197"/>
      <c r="G63" s="78">
        <v>12149.12</v>
      </c>
      <c r="H63" s="80">
        <f>SUM(H64:H67)</f>
        <v>30807.47</v>
      </c>
      <c r="I63" s="80">
        <v>17989.52</v>
      </c>
      <c r="J63" s="80">
        <f>SUM(J64:J67)</f>
        <v>48951.979999999996</v>
      </c>
      <c r="K63" s="80">
        <v>22628.240000000002</v>
      </c>
      <c r="L63" s="80">
        <f>SUM(L64:L67)</f>
        <v>61798.93</v>
      </c>
      <c r="M63" s="80">
        <v>25226.15</v>
      </c>
      <c r="N63" s="82">
        <f>SUM(N64:N67)</f>
        <v>71082.600000000006</v>
      </c>
    </row>
    <row r="64" spans="1:14" ht="38.25" x14ac:dyDescent="0.25">
      <c r="A64" s="151"/>
      <c r="B64" s="226"/>
      <c r="C64" s="204" t="s">
        <v>266</v>
      </c>
      <c r="D64" s="204" t="s">
        <v>267</v>
      </c>
      <c r="E64" s="204" t="s">
        <v>197</v>
      </c>
      <c r="F64" s="206" t="s">
        <v>198</v>
      </c>
      <c r="G64" s="218"/>
      <c r="H64" s="220">
        <v>3163</v>
      </c>
      <c r="I64" s="220"/>
      <c r="J64" s="220">
        <v>5595.31</v>
      </c>
      <c r="K64" s="220"/>
      <c r="L64" s="220">
        <v>6175.25</v>
      </c>
      <c r="M64" s="220"/>
      <c r="N64" s="222">
        <v>6991</v>
      </c>
    </row>
    <row r="65" spans="1:14" ht="38.25" x14ac:dyDescent="0.25">
      <c r="A65" s="151"/>
      <c r="B65" s="226"/>
      <c r="C65" s="211" t="s">
        <v>268</v>
      </c>
      <c r="D65" s="211" t="s">
        <v>269</v>
      </c>
      <c r="E65" s="211" t="s">
        <v>197</v>
      </c>
      <c r="F65" s="212" t="s">
        <v>198</v>
      </c>
      <c r="G65" s="223"/>
      <c r="H65" s="224">
        <v>26328.47</v>
      </c>
      <c r="I65" s="224"/>
      <c r="J65" s="224">
        <v>41929.339999999997</v>
      </c>
      <c r="K65" s="224"/>
      <c r="L65" s="224">
        <v>54085.02</v>
      </c>
      <c r="M65" s="224"/>
      <c r="N65" s="225">
        <v>62441.599999999999</v>
      </c>
    </row>
    <row r="66" spans="1:14" ht="38.25" x14ac:dyDescent="0.25">
      <c r="A66" s="151"/>
      <c r="B66" s="226"/>
      <c r="C66" s="211" t="s">
        <v>270</v>
      </c>
      <c r="D66" s="211" t="s">
        <v>267</v>
      </c>
      <c r="E66" s="211" t="s">
        <v>197</v>
      </c>
      <c r="F66" s="212" t="s">
        <v>195</v>
      </c>
      <c r="G66" s="223"/>
      <c r="H66" s="224">
        <v>1000</v>
      </c>
      <c r="I66" s="224"/>
      <c r="J66" s="224">
        <v>1000</v>
      </c>
      <c r="K66" s="224"/>
      <c r="L66" s="224">
        <v>1000</v>
      </c>
      <c r="M66" s="224"/>
      <c r="N66" s="225">
        <v>1000</v>
      </c>
    </row>
    <row r="67" spans="1:14" ht="38.25" x14ac:dyDescent="0.25">
      <c r="A67" s="151"/>
      <c r="B67" s="226"/>
      <c r="C67" s="191" t="s">
        <v>271</v>
      </c>
      <c r="D67" s="191" t="s">
        <v>269</v>
      </c>
      <c r="E67" s="191" t="s">
        <v>197</v>
      </c>
      <c r="F67" s="195" t="s">
        <v>195</v>
      </c>
      <c r="G67" s="217"/>
      <c r="H67" s="219">
        <v>316</v>
      </c>
      <c r="I67" s="219"/>
      <c r="J67" s="219">
        <v>427.33</v>
      </c>
      <c r="K67" s="219"/>
      <c r="L67" s="219">
        <v>538.66</v>
      </c>
      <c r="M67" s="219"/>
      <c r="N67" s="221">
        <v>650</v>
      </c>
    </row>
    <row r="68" spans="1:14" x14ac:dyDescent="0.25">
      <c r="A68" s="151" t="s">
        <v>26</v>
      </c>
      <c r="B68" s="150" t="s">
        <v>25</v>
      </c>
      <c r="C68" s="193"/>
      <c r="D68" s="193"/>
      <c r="E68" s="193"/>
      <c r="F68" s="197"/>
      <c r="G68" s="78">
        <v>8662.3799999999992</v>
      </c>
      <c r="H68" s="80">
        <f>SUM(H69:H70)</f>
        <v>39069.18</v>
      </c>
      <c r="I68" s="80">
        <v>8838.31</v>
      </c>
      <c r="J68" s="80">
        <f>SUM(J69:J70)</f>
        <v>39225.879999999997</v>
      </c>
      <c r="K68" s="80">
        <v>38290.6</v>
      </c>
      <c r="L68" s="80">
        <f>SUM(L69:L70)</f>
        <v>39382.58</v>
      </c>
      <c r="M68" s="80">
        <v>38578.94</v>
      </c>
      <c r="N68" s="82">
        <f>SUM(N69:N70)</f>
        <v>44539.28</v>
      </c>
    </row>
    <row r="69" spans="1:14" ht="25.5" x14ac:dyDescent="0.25">
      <c r="A69" s="151"/>
      <c r="B69" s="190"/>
      <c r="C69" s="204" t="s">
        <v>272</v>
      </c>
      <c r="D69" s="204" t="s">
        <v>273</v>
      </c>
      <c r="E69" s="204" t="s">
        <v>197</v>
      </c>
      <c r="F69" s="206" t="s">
        <v>195</v>
      </c>
      <c r="G69" s="218"/>
      <c r="H69" s="220">
        <v>612.15</v>
      </c>
      <c r="I69" s="220"/>
      <c r="J69" s="220">
        <v>768.85</v>
      </c>
      <c r="K69" s="220"/>
      <c r="L69" s="220">
        <v>925.55</v>
      </c>
      <c r="M69" s="220"/>
      <c r="N69" s="222">
        <v>1082.25</v>
      </c>
    </row>
    <row r="70" spans="1:14" ht="25.5" x14ac:dyDescent="0.25">
      <c r="A70" s="151"/>
      <c r="B70" s="190"/>
      <c r="C70" s="191" t="s">
        <v>274</v>
      </c>
      <c r="D70" s="191" t="s">
        <v>275</v>
      </c>
      <c r="E70" s="191" t="s">
        <v>197</v>
      </c>
      <c r="F70" s="195" t="s">
        <v>201</v>
      </c>
      <c r="G70" s="217"/>
      <c r="H70" s="219">
        <v>38457.03</v>
      </c>
      <c r="I70" s="219"/>
      <c r="J70" s="219">
        <v>38457.03</v>
      </c>
      <c r="K70" s="219"/>
      <c r="L70" s="219">
        <v>38457.03</v>
      </c>
      <c r="M70" s="219"/>
      <c r="N70" s="221">
        <v>43457.03</v>
      </c>
    </row>
    <row r="71" spans="1:14" x14ac:dyDescent="0.25">
      <c r="A71" s="151" t="s">
        <v>28</v>
      </c>
      <c r="B71" s="150" t="s">
        <v>27</v>
      </c>
      <c r="C71" s="192"/>
      <c r="D71" s="192"/>
      <c r="E71" s="192"/>
      <c r="F71" s="196"/>
      <c r="G71" s="83"/>
      <c r="H71" s="85"/>
      <c r="I71" s="85"/>
      <c r="J71" s="85"/>
      <c r="K71" s="85"/>
      <c r="L71" s="85"/>
      <c r="M71" s="85"/>
      <c r="N71" s="87"/>
    </row>
    <row r="72" spans="1:14" x14ac:dyDescent="0.25">
      <c r="A72" s="151" t="s">
        <v>30</v>
      </c>
      <c r="B72" s="150" t="s">
        <v>29</v>
      </c>
      <c r="C72" s="203"/>
      <c r="D72" s="203"/>
      <c r="E72" s="203"/>
      <c r="F72" s="205"/>
      <c r="G72" s="83">
        <v>13391.41</v>
      </c>
      <c r="H72" s="85">
        <f>SUM(H73:H77)</f>
        <v>21912.85</v>
      </c>
      <c r="I72" s="85">
        <v>22425.82</v>
      </c>
      <c r="J72" s="85">
        <f>SUM(J73:J77)</f>
        <v>33748.28</v>
      </c>
      <c r="K72" s="85">
        <v>34814.449999999997</v>
      </c>
      <c r="L72" s="85">
        <f>SUM(L73:L77)</f>
        <v>45583.71</v>
      </c>
      <c r="M72" s="85">
        <v>48740.92</v>
      </c>
      <c r="N72" s="87">
        <f>SUM(N73:N77)</f>
        <v>57419.1</v>
      </c>
    </row>
    <row r="73" spans="1:14" ht="25.5" x14ac:dyDescent="0.25">
      <c r="A73" s="151"/>
      <c r="B73" s="190"/>
      <c r="C73" s="204" t="s">
        <v>276</v>
      </c>
      <c r="D73" s="204" t="s">
        <v>277</v>
      </c>
      <c r="E73" s="204" t="s">
        <v>278</v>
      </c>
      <c r="F73" s="206" t="s">
        <v>195</v>
      </c>
      <c r="G73" s="228"/>
      <c r="H73" s="235">
        <v>1046.9100000000001</v>
      </c>
      <c r="I73" s="230"/>
      <c r="J73" s="235">
        <v>2364.61</v>
      </c>
      <c r="K73" s="230"/>
      <c r="L73" s="235">
        <v>3682.31</v>
      </c>
      <c r="M73" s="230"/>
      <c r="N73" s="236">
        <v>5000</v>
      </c>
    </row>
    <row r="74" spans="1:14" ht="38.25" x14ac:dyDescent="0.25">
      <c r="A74" s="151"/>
      <c r="B74" s="190"/>
      <c r="C74" s="211" t="s">
        <v>279</v>
      </c>
      <c r="D74" s="211" t="s">
        <v>280</v>
      </c>
      <c r="E74" s="211" t="s">
        <v>197</v>
      </c>
      <c r="F74" s="212" t="s">
        <v>195</v>
      </c>
      <c r="G74" s="237"/>
      <c r="H74" s="238">
        <v>1675.26</v>
      </c>
      <c r="I74" s="239"/>
      <c r="J74" s="238">
        <v>1783.51</v>
      </c>
      <c r="K74" s="239"/>
      <c r="L74" s="238">
        <v>1891.76</v>
      </c>
      <c r="M74" s="239"/>
      <c r="N74" s="240">
        <v>2000</v>
      </c>
    </row>
    <row r="75" spans="1:14" ht="25.5" x14ac:dyDescent="0.25">
      <c r="A75" s="151"/>
      <c r="B75" s="190"/>
      <c r="C75" s="211" t="s">
        <v>281</v>
      </c>
      <c r="D75" s="211" t="s">
        <v>282</v>
      </c>
      <c r="E75" s="211" t="s">
        <v>283</v>
      </c>
      <c r="F75" s="212" t="s">
        <v>195</v>
      </c>
      <c r="G75" s="237"/>
      <c r="H75" s="238">
        <v>2713.73</v>
      </c>
      <c r="I75" s="239"/>
      <c r="J75" s="238">
        <v>4142.49</v>
      </c>
      <c r="K75" s="239"/>
      <c r="L75" s="238">
        <v>5571.25</v>
      </c>
      <c r="M75" s="239"/>
      <c r="N75" s="240">
        <v>7000</v>
      </c>
    </row>
    <row r="76" spans="1:14" ht="25.5" x14ac:dyDescent="0.25">
      <c r="A76" s="151"/>
      <c r="B76" s="190"/>
      <c r="C76" s="211" t="s">
        <v>284</v>
      </c>
      <c r="D76" s="211" t="s">
        <v>280</v>
      </c>
      <c r="E76" s="211" t="s">
        <v>285</v>
      </c>
      <c r="F76" s="212" t="s">
        <v>195</v>
      </c>
      <c r="G76" s="237"/>
      <c r="H76" s="238">
        <v>16476.95</v>
      </c>
      <c r="I76" s="239"/>
      <c r="J76" s="238">
        <v>25157.67</v>
      </c>
      <c r="K76" s="239"/>
      <c r="L76" s="238">
        <v>33838.39</v>
      </c>
      <c r="M76" s="239"/>
      <c r="N76" s="240">
        <v>42519.1</v>
      </c>
    </row>
    <row r="77" spans="1:14" ht="25.5" x14ac:dyDescent="0.25">
      <c r="A77" s="151"/>
      <c r="B77" s="190"/>
      <c r="C77" s="191" t="s">
        <v>286</v>
      </c>
      <c r="D77" s="191" t="s">
        <v>280</v>
      </c>
      <c r="E77" s="191" t="s">
        <v>285</v>
      </c>
      <c r="F77" s="195" t="s">
        <v>195</v>
      </c>
      <c r="G77" s="227"/>
      <c r="H77" s="231">
        <v>0</v>
      </c>
      <c r="I77" s="229"/>
      <c r="J77" s="231">
        <v>300</v>
      </c>
      <c r="K77" s="229"/>
      <c r="L77" s="231">
        <v>600</v>
      </c>
      <c r="M77" s="229"/>
      <c r="N77" s="233">
        <v>900</v>
      </c>
    </row>
    <row r="78" spans="1:14" x14ac:dyDescent="0.25">
      <c r="A78" s="154" t="s">
        <v>20</v>
      </c>
      <c r="B78" s="156" t="s">
        <v>119</v>
      </c>
      <c r="C78" s="192"/>
      <c r="D78" s="192"/>
      <c r="E78" s="192"/>
      <c r="F78" s="196"/>
      <c r="G78" s="75">
        <f t="shared" ref="G78:N78" si="2">+G72+G71+G68+G63+G45</f>
        <v>205010.29</v>
      </c>
      <c r="H78" s="76">
        <f t="shared" si="2"/>
        <v>264942.89</v>
      </c>
      <c r="I78" s="76">
        <f t="shared" si="2"/>
        <v>292435.44</v>
      </c>
      <c r="J78" s="76">
        <f t="shared" si="2"/>
        <v>367082.83999999997</v>
      </c>
      <c r="K78" s="76">
        <f t="shared" si="2"/>
        <v>500540.22</v>
      </c>
      <c r="L78" s="76">
        <f t="shared" si="2"/>
        <v>508092.66999999993</v>
      </c>
      <c r="M78" s="76">
        <f t="shared" si="2"/>
        <v>581607.23</v>
      </c>
      <c r="N78" s="77">
        <f t="shared" si="2"/>
        <v>594634.44999999995</v>
      </c>
    </row>
    <row r="79" spans="1:14" x14ac:dyDescent="0.25">
      <c r="A79" s="151" t="s">
        <v>33</v>
      </c>
      <c r="B79" s="150" t="s">
        <v>32</v>
      </c>
      <c r="C79" s="203"/>
      <c r="D79" s="203"/>
      <c r="E79" s="203"/>
      <c r="F79" s="205"/>
      <c r="G79" s="83"/>
      <c r="H79" s="85">
        <v>1000</v>
      </c>
      <c r="I79" s="85">
        <v>1032.92</v>
      </c>
      <c r="J79" s="85">
        <v>1688</v>
      </c>
      <c r="K79" s="85">
        <v>2659.3</v>
      </c>
      <c r="L79" s="85">
        <v>2376</v>
      </c>
      <c r="M79" s="85">
        <v>4208.68</v>
      </c>
      <c r="N79" s="87">
        <v>3064</v>
      </c>
    </row>
    <row r="80" spans="1:14" ht="25.5" x14ac:dyDescent="0.25">
      <c r="A80" s="151"/>
      <c r="B80" s="190"/>
      <c r="C80" s="193" t="s">
        <v>287</v>
      </c>
      <c r="D80" s="193" t="s">
        <v>288</v>
      </c>
      <c r="E80" s="193" t="s">
        <v>289</v>
      </c>
      <c r="F80" s="197" t="s">
        <v>195</v>
      </c>
      <c r="G80" s="83"/>
      <c r="H80" s="232">
        <v>1000</v>
      </c>
      <c r="I80" s="85"/>
      <c r="J80" s="232">
        <v>1688</v>
      </c>
      <c r="K80" s="85"/>
      <c r="L80" s="232">
        <v>2376</v>
      </c>
      <c r="M80" s="85"/>
      <c r="N80" s="234">
        <v>3064</v>
      </c>
    </row>
    <row r="81" spans="1:14" x14ac:dyDescent="0.25">
      <c r="A81" s="151" t="s">
        <v>34</v>
      </c>
      <c r="B81" s="150" t="s">
        <v>0</v>
      </c>
      <c r="C81" s="193"/>
      <c r="D81" s="193"/>
      <c r="E81" s="193"/>
      <c r="F81" s="197"/>
      <c r="G81" s="83">
        <v>156550.79</v>
      </c>
      <c r="H81" s="85">
        <f>SUM(H82:H88)</f>
        <v>39000</v>
      </c>
      <c r="I81" s="85">
        <v>229564.32</v>
      </c>
      <c r="J81" s="85">
        <f>SUM(J82:J88)</f>
        <v>378922</v>
      </c>
      <c r="K81" s="85">
        <v>316561.05</v>
      </c>
      <c r="L81" s="85">
        <f>SUM(L82:L88)</f>
        <v>509992.31</v>
      </c>
      <c r="M81" s="85">
        <v>482524.7</v>
      </c>
      <c r="N81" s="87">
        <f>SUM(N82:N88)</f>
        <v>1246801.8299999998</v>
      </c>
    </row>
    <row r="82" spans="1:14" ht="38.25" x14ac:dyDescent="0.25">
      <c r="A82" s="151"/>
      <c r="B82" s="190"/>
      <c r="C82" s="204" t="s">
        <v>290</v>
      </c>
      <c r="D82" s="204" t="s">
        <v>291</v>
      </c>
      <c r="E82" s="204" t="s">
        <v>197</v>
      </c>
      <c r="F82" s="206" t="s">
        <v>201</v>
      </c>
      <c r="G82" s="228"/>
      <c r="H82" s="235">
        <v>0</v>
      </c>
      <c r="I82" s="230"/>
      <c r="J82" s="235">
        <v>0</v>
      </c>
      <c r="K82" s="230"/>
      <c r="L82" s="235">
        <v>25000</v>
      </c>
      <c r="M82" s="230"/>
      <c r="N82" s="236">
        <v>25000</v>
      </c>
    </row>
    <row r="83" spans="1:14" ht="51" x14ac:dyDescent="0.25">
      <c r="A83" s="151"/>
      <c r="B83" s="190"/>
      <c r="C83" s="211" t="s">
        <v>292</v>
      </c>
      <c r="D83" s="211" t="s">
        <v>291</v>
      </c>
      <c r="E83" s="211" t="s">
        <v>197</v>
      </c>
      <c r="F83" s="212" t="s">
        <v>201</v>
      </c>
      <c r="G83" s="237"/>
      <c r="H83" s="238">
        <v>0</v>
      </c>
      <c r="I83" s="239"/>
      <c r="J83" s="238">
        <v>79922</v>
      </c>
      <c r="K83" s="239"/>
      <c r="L83" s="238">
        <v>79922</v>
      </c>
      <c r="M83" s="239"/>
      <c r="N83" s="240">
        <v>79922</v>
      </c>
    </row>
    <row r="84" spans="1:14" ht="51" x14ac:dyDescent="0.25">
      <c r="A84" s="151"/>
      <c r="B84" s="190"/>
      <c r="C84" s="211" t="s">
        <v>293</v>
      </c>
      <c r="D84" s="211" t="s">
        <v>291</v>
      </c>
      <c r="E84" s="211" t="s">
        <v>294</v>
      </c>
      <c r="F84" s="212" t="s">
        <v>201</v>
      </c>
      <c r="G84" s="237"/>
      <c r="H84" s="238">
        <v>14000</v>
      </c>
      <c r="I84" s="239"/>
      <c r="J84" s="238">
        <v>14000</v>
      </c>
      <c r="K84" s="239"/>
      <c r="L84" s="238">
        <v>14000</v>
      </c>
      <c r="M84" s="239"/>
      <c r="N84" s="240">
        <v>14000</v>
      </c>
    </row>
    <row r="85" spans="1:14" ht="38.25" x14ac:dyDescent="0.25">
      <c r="A85" s="151"/>
      <c r="B85" s="190"/>
      <c r="C85" s="211" t="s">
        <v>295</v>
      </c>
      <c r="D85" s="211" t="s">
        <v>291</v>
      </c>
      <c r="E85" s="211" t="s">
        <v>294</v>
      </c>
      <c r="F85" s="212" t="s">
        <v>201</v>
      </c>
      <c r="G85" s="237"/>
      <c r="H85" s="238">
        <v>0</v>
      </c>
      <c r="I85" s="239"/>
      <c r="J85" s="238">
        <v>0</v>
      </c>
      <c r="K85" s="239"/>
      <c r="L85" s="238">
        <v>0</v>
      </c>
      <c r="M85" s="239"/>
      <c r="N85" s="240">
        <v>3928.4</v>
      </c>
    </row>
    <row r="86" spans="1:14" ht="25.5" x14ac:dyDescent="0.25">
      <c r="A86" s="151"/>
      <c r="B86" s="190"/>
      <c r="C86" s="211" t="s">
        <v>296</v>
      </c>
      <c r="D86" s="211" t="s">
        <v>297</v>
      </c>
      <c r="E86" s="211" t="s">
        <v>197</v>
      </c>
      <c r="F86" s="212" t="s">
        <v>201</v>
      </c>
      <c r="G86" s="237"/>
      <c r="H86" s="238">
        <v>0</v>
      </c>
      <c r="I86" s="239"/>
      <c r="J86" s="238">
        <v>260000</v>
      </c>
      <c r="K86" s="239"/>
      <c r="L86" s="238">
        <v>358070.31</v>
      </c>
      <c r="M86" s="239"/>
      <c r="N86" s="240">
        <v>1065951.43</v>
      </c>
    </row>
    <row r="87" spans="1:14" ht="38.25" x14ac:dyDescent="0.25">
      <c r="A87" s="151"/>
      <c r="B87" s="190"/>
      <c r="C87" s="211" t="s">
        <v>298</v>
      </c>
      <c r="D87" s="211" t="s">
        <v>297</v>
      </c>
      <c r="E87" s="211" t="s">
        <v>197</v>
      </c>
      <c r="F87" s="212" t="s">
        <v>201</v>
      </c>
      <c r="G87" s="237"/>
      <c r="H87" s="238">
        <v>0</v>
      </c>
      <c r="I87" s="239"/>
      <c r="J87" s="238">
        <v>0</v>
      </c>
      <c r="K87" s="239"/>
      <c r="L87" s="238">
        <v>8000</v>
      </c>
      <c r="M87" s="239"/>
      <c r="N87" s="240">
        <v>8000</v>
      </c>
    </row>
    <row r="88" spans="1:14" ht="38.25" x14ac:dyDescent="0.25">
      <c r="A88" s="151"/>
      <c r="B88" s="190"/>
      <c r="C88" s="191" t="s">
        <v>299</v>
      </c>
      <c r="D88" s="191" t="s">
        <v>297</v>
      </c>
      <c r="E88" s="191" t="s">
        <v>300</v>
      </c>
      <c r="F88" s="195" t="s">
        <v>301</v>
      </c>
      <c r="G88" s="227"/>
      <c r="H88" s="231">
        <v>25000</v>
      </c>
      <c r="I88" s="229"/>
      <c r="J88" s="231">
        <v>25000</v>
      </c>
      <c r="K88" s="229"/>
      <c r="L88" s="231">
        <v>25000</v>
      </c>
      <c r="M88" s="229"/>
      <c r="N88" s="233">
        <v>50000</v>
      </c>
    </row>
    <row r="89" spans="1:14" x14ac:dyDescent="0.25">
      <c r="A89" s="151" t="s">
        <v>35</v>
      </c>
      <c r="B89" s="150" t="s">
        <v>1</v>
      </c>
      <c r="C89" s="193"/>
      <c r="D89" s="193"/>
      <c r="E89" s="193"/>
      <c r="F89" s="197"/>
      <c r="G89" s="83">
        <v>17845.36</v>
      </c>
      <c r="H89" s="85">
        <f>SUM(H90:H93)</f>
        <v>0</v>
      </c>
      <c r="I89" s="85">
        <v>167130.85</v>
      </c>
      <c r="J89" s="85">
        <f>SUM(J90:J93)</f>
        <v>109799.75</v>
      </c>
      <c r="K89" s="85">
        <v>181665.85</v>
      </c>
      <c r="L89" s="85">
        <f>SUM(L90:L93)</f>
        <v>110799.75</v>
      </c>
      <c r="M89" s="85">
        <v>246821.93</v>
      </c>
      <c r="N89" s="87">
        <f>SUM(N90:N93)</f>
        <v>135799.75</v>
      </c>
    </row>
    <row r="90" spans="1:14" ht="38.25" x14ac:dyDescent="0.25">
      <c r="A90" s="151"/>
      <c r="B90" s="190"/>
      <c r="C90" s="204" t="s">
        <v>302</v>
      </c>
      <c r="D90" s="204" t="s">
        <v>303</v>
      </c>
      <c r="E90" s="204" t="s">
        <v>304</v>
      </c>
      <c r="F90" s="206" t="s">
        <v>198</v>
      </c>
      <c r="G90" s="228"/>
      <c r="H90" s="235">
        <v>0</v>
      </c>
      <c r="I90" s="230"/>
      <c r="J90" s="235">
        <v>25000</v>
      </c>
      <c r="K90" s="230"/>
      <c r="L90" s="235">
        <v>25000</v>
      </c>
      <c r="M90" s="230"/>
      <c r="N90" s="236">
        <v>50000</v>
      </c>
    </row>
    <row r="91" spans="1:14" ht="51" x14ac:dyDescent="0.25">
      <c r="A91" s="151"/>
      <c r="B91" s="190"/>
      <c r="C91" s="211" t="s">
        <v>305</v>
      </c>
      <c r="D91" s="211" t="s">
        <v>303</v>
      </c>
      <c r="E91" s="211" t="s">
        <v>304</v>
      </c>
      <c r="F91" s="212" t="s">
        <v>201</v>
      </c>
      <c r="G91" s="237"/>
      <c r="H91" s="238">
        <v>0</v>
      </c>
      <c r="I91" s="239"/>
      <c r="J91" s="238">
        <v>0</v>
      </c>
      <c r="K91" s="239"/>
      <c r="L91" s="238">
        <v>1000</v>
      </c>
      <c r="M91" s="239"/>
      <c r="N91" s="240">
        <v>1000</v>
      </c>
    </row>
    <row r="92" spans="1:14" ht="25.5" x14ac:dyDescent="0.25">
      <c r="A92" s="151"/>
      <c r="B92" s="190"/>
      <c r="C92" s="211" t="s">
        <v>306</v>
      </c>
      <c r="D92" s="211" t="s">
        <v>303</v>
      </c>
      <c r="E92" s="211" t="s">
        <v>197</v>
      </c>
      <c r="F92" s="212" t="s">
        <v>201</v>
      </c>
      <c r="G92" s="237"/>
      <c r="H92" s="238">
        <v>0</v>
      </c>
      <c r="I92" s="239"/>
      <c r="J92" s="238">
        <v>10535</v>
      </c>
      <c r="K92" s="239"/>
      <c r="L92" s="238">
        <v>10535</v>
      </c>
      <c r="M92" s="239"/>
      <c r="N92" s="240">
        <v>10535</v>
      </c>
    </row>
    <row r="93" spans="1:14" ht="25.5" x14ac:dyDescent="0.25">
      <c r="A93" s="151"/>
      <c r="B93" s="190"/>
      <c r="C93" s="191" t="s">
        <v>307</v>
      </c>
      <c r="D93" s="191" t="s">
        <v>308</v>
      </c>
      <c r="E93" s="191" t="s">
        <v>197</v>
      </c>
      <c r="F93" s="195" t="s">
        <v>198</v>
      </c>
      <c r="G93" s="227"/>
      <c r="H93" s="231">
        <v>0</v>
      </c>
      <c r="I93" s="229"/>
      <c r="J93" s="231">
        <v>74264.75</v>
      </c>
      <c r="K93" s="229"/>
      <c r="L93" s="231">
        <v>74264.75</v>
      </c>
      <c r="M93" s="229"/>
      <c r="N93" s="233">
        <v>74264.75</v>
      </c>
    </row>
    <row r="94" spans="1:14" x14ac:dyDescent="0.25">
      <c r="A94" s="151" t="s">
        <v>37</v>
      </c>
      <c r="B94" s="150" t="s">
        <v>36</v>
      </c>
      <c r="C94" s="193"/>
      <c r="D94" s="193"/>
      <c r="E94" s="193"/>
      <c r="F94" s="197"/>
      <c r="G94" s="78"/>
      <c r="H94" s="80">
        <f>SUM(H95:H96)</f>
        <v>0</v>
      </c>
      <c r="I94" s="80"/>
      <c r="J94" s="80">
        <f>SUM(J95:J96)</f>
        <v>15000</v>
      </c>
      <c r="K94" s="80">
        <v>5555.55</v>
      </c>
      <c r="L94" s="80">
        <f>SUM(L95:L96)</f>
        <v>15500</v>
      </c>
      <c r="M94" s="80">
        <v>26755.55</v>
      </c>
      <c r="N94" s="82">
        <f>SUM(N95:N96)</f>
        <v>15500</v>
      </c>
    </row>
    <row r="95" spans="1:14" ht="38.25" x14ac:dyDescent="0.25">
      <c r="A95" s="151"/>
      <c r="B95" s="190"/>
      <c r="C95" s="204" t="s">
        <v>309</v>
      </c>
      <c r="D95" s="204" t="s">
        <v>310</v>
      </c>
      <c r="E95" s="204" t="s">
        <v>311</v>
      </c>
      <c r="F95" s="206" t="s">
        <v>201</v>
      </c>
      <c r="G95" s="218"/>
      <c r="H95" s="220">
        <v>0</v>
      </c>
      <c r="I95" s="220"/>
      <c r="J95" s="220">
        <v>15000</v>
      </c>
      <c r="K95" s="220"/>
      <c r="L95" s="220">
        <v>15000</v>
      </c>
      <c r="M95" s="220"/>
      <c r="N95" s="222">
        <v>15000</v>
      </c>
    </row>
    <row r="96" spans="1:14" ht="38.25" x14ac:dyDescent="0.25">
      <c r="A96" s="151"/>
      <c r="B96" s="190"/>
      <c r="C96" s="191" t="s">
        <v>312</v>
      </c>
      <c r="D96" s="191" t="s">
        <v>313</v>
      </c>
      <c r="E96" s="191" t="s">
        <v>314</v>
      </c>
      <c r="F96" s="195" t="s">
        <v>201</v>
      </c>
      <c r="G96" s="217"/>
      <c r="H96" s="219">
        <v>0</v>
      </c>
      <c r="I96" s="219"/>
      <c r="J96" s="219">
        <v>0</v>
      </c>
      <c r="K96" s="219"/>
      <c r="L96" s="219">
        <v>500</v>
      </c>
      <c r="M96" s="219"/>
      <c r="N96" s="221">
        <v>500</v>
      </c>
    </row>
    <row r="97" spans="1:14" x14ac:dyDescent="0.25">
      <c r="A97" s="151" t="s">
        <v>38</v>
      </c>
      <c r="B97" s="150" t="s">
        <v>2</v>
      </c>
      <c r="C97" s="193"/>
      <c r="D97" s="193"/>
      <c r="E97" s="193"/>
      <c r="F97" s="197"/>
      <c r="G97" s="78"/>
      <c r="H97" s="80">
        <v>287.02</v>
      </c>
      <c r="I97" s="80">
        <v>176.1</v>
      </c>
      <c r="J97" s="80">
        <v>6858.01</v>
      </c>
      <c r="K97" s="80">
        <v>2081.11</v>
      </c>
      <c r="L97" s="80">
        <v>13429</v>
      </c>
      <c r="M97" s="80">
        <v>4312.17</v>
      </c>
      <c r="N97" s="82">
        <v>20000</v>
      </c>
    </row>
    <row r="98" spans="1:14" ht="25.5" x14ac:dyDescent="0.25">
      <c r="A98" s="151"/>
      <c r="B98" s="190"/>
      <c r="C98" s="193" t="s">
        <v>315</v>
      </c>
      <c r="D98" s="193" t="s">
        <v>316</v>
      </c>
      <c r="E98" s="193" t="s">
        <v>317</v>
      </c>
      <c r="F98" s="197" t="s">
        <v>195</v>
      </c>
      <c r="G98" s="78"/>
      <c r="H98" s="80">
        <v>287.02</v>
      </c>
      <c r="I98" s="80"/>
      <c r="J98" s="80">
        <v>6858.01</v>
      </c>
      <c r="K98" s="80"/>
      <c r="L98" s="80">
        <v>13429</v>
      </c>
      <c r="M98" s="80"/>
      <c r="N98" s="82">
        <v>20000</v>
      </c>
    </row>
    <row r="99" spans="1:14" x14ac:dyDescent="0.25">
      <c r="A99" s="154" t="s">
        <v>31</v>
      </c>
      <c r="B99" s="156" t="s">
        <v>118</v>
      </c>
      <c r="C99" s="192"/>
      <c r="D99" s="192"/>
      <c r="E99" s="192"/>
      <c r="F99" s="196"/>
      <c r="G99" s="75">
        <f t="shared" ref="G99:N99" si="3">+G97+G94+G89+G81+G79</f>
        <v>174396.15000000002</v>
      </c>
      <c r="H99" s="76">
        <f t="shared" si="3"/>
        <v>40287.019999999997</v>
      </c>
      <c r="I99" s="76">
        <f t="shared" si="3"/>
        <v>397904.19</v>
      </c>
      <c r="J99" s="76">
        <f t="shared" si="3"/>
        <v>512267.76</v>
      </c>
      <c r="K99" s="76">
        <f t="shared" si="3"/>
        <v>508522.86</v>
      </c>
      <c r="L99" s="76">
        <f t="shared" si="3"/>
        <v>652097.06000000006</v>
      </c>
      <c r="M99" s="76">
        <f t="shared" si="3"/>
        <v>764623.03000000014</v>
      </c>
      <c r="N99" s="77">
        <f t="shared" si="3"/>
        <v>1421165.5799999998</v>
      </c>
    </row>
    <row r="100" spans="1:14" x14ac:dyDescent="0.25">
      <c r="A100" s="151" t="s">
        <v>41</v>
      </c>
      <c r="B100" s="150" t="s">
        <v>40</v>
      </c>
      <c r="C100" s="152"/>
      <c r="D100" s="152"/>
      <c r="E100" s="152"/>
      <c r="F100" s="153"/>
      <c r="G100" s="83"/>
      <c r="H100" s="85"/>
      <c r="I100" s="85"/>
      <c r="J100" s="85"/>
      <c r="K100" s="85"/>
      <c r="L100" s="85"/>
      <c r="M100" s="85"/>
      <c r="N100" s="87"/>
    </row>
    <row r="101" spans="1:14" x14ac:dyDescent="0.25">
      <c r="A101" s="151" t="s">
        <v>43</v>
      </c>
      <c r="B101" s="150" t="s">
        <v>42</v>
      </c>
      <c r="C101" s="152"/>
      <c r="D101" s="152"/>
      <c r="E101" s="152"/>
      <c r="F101" s="153"/>
      <c r="G101" s="83"/>
      <c r="H101" s="85"/>
      <c r="I101" s="85"/>
      <c r="J101" s="85"/>
      <c r="K101" s="85"/>
      <c r="L101" s="85"/>
      <c r="M101" s="85"/>
      <c r="N101" s="87"/>
    </row>
    <row r="102" spans="1:14" x14ac:dyDescent="0.25">
      <c r="A102" s="151" t="s">
        <v>45</v>
      </c>
      <c r="B102" s="150" t="s">
        <v>44</v>
      </c>
      <c r="C102" s="152"/>
      <c r="D102" s="152"/>
      <c r="E102" s="152"/>
      <c r="F102" s="153"/>
      <c r="G102" s="83"/>
      <c r="H102" s="85"/>
      <c r="I102" s="85"/>
      <c r="J102" s="85"/>
      <c r="K102" s="85"/>
      <c r="L102" s="85"/>
      <c r="M102" s="85"/>
      <c r="N102" s="87"/>
    </row>
    <row r="103" spans="1:14" x14ac:dyDescent="0.25">
      <c r="A103" s="151" t="s">
        <v>47</v>
      </c>
      <c r="B103" s="150" t="s">
        <v>46</v>
      </c>
      <c r="C103" s="203"/>
      <c r="D103" s="203"/>
      <c r="E103" s="203"/>
      <c r="F103" s="205"/>
      <c r="G103" s="83"/>
      <c r="H103" s="85">
        <v>0</v>
      </c>
      <c r="I103" s="85"/>
      <c r="J103" s="85">
        <v>0</v>
      </c>
      <c r="K103" s="85"/>
      <c r="L103" s="85">
        <v>400000</v>
      </c>
      <c r="M103" s="85"/>
      <c r="N103" s="87">
        <v>1981896.39</v>
      </c>
    </row>
    <row r="104" spans="1:14" ht="38.25" x14ac:dyDescent="0.25">
      <c r="A104" s="151"/>
      <c r="B104" s="190"/>
      <c r="C104" s="193" t="s">
        <v>318</v>
      </c>
      <c r="D104" s="193" t="s">
        <v>319</v>
      </c>
      <c r="E104" s="193" t="s">
        <v>320</v>
      </c>
      <c r="F104" s="197" t="s">
        <v>201</v>
      </c>
      <c r="G104" s="83"/>
      <c r="H104" s="232">
        <v>0</v>
      </c>
      <c r="I104" s="85"/>
      <c r="J104" s="232">
        <v>0</v>
      </c>
      <c r="K104" s="85"/>
      <c r="L104" s="232">
        <v>400000</v>
      </c>
      <c r="M104" s="85"/>
      <c r="N104" s="234">
        <v>1981896.39</v>
      </c>
    </row>
    <row r="105" spans="1:14" x14ac:dyDescent="0.25">
      <c r="A105" s="154" t="s">
        <v>39</v>
      </c>
      <c r="B105" s="155" t="s">
        <v>117</v>
      </c>
      <c r="C105" s="192"/>
      <c r="D105" s="192"/>
      <c r="E105" s="192"/>
      <c r="F105" s="196"/>
      <c r="G105" s="75">
        <f t="shared" ref="G105:N105" si="4">+G103+G102+G101+G100</f>
        <v>0</v>
      </c>
      <c r="H105" s="76">
        <f t="shared" si="4"/>
        <v>0</v>
      </c>
      <c r="I105" s="76">
        <f t="shared" si="4"/>
        <v>0</v>
      </c>
      <c r="J105" s="76">
        <f t="shared" si="4"/>
        <v>0</v>
      </c>
      <c r="K105" s="76">
        <f t="shared" si="4"/>
        <v>0</v>
      </c>
      <c r="L105" s="76">
        <f t="shared" si="4"/>
        <v>400000</v>
      </c>
      <c r="M105" s="76">
        <f t="shared" si="4"/>
        <v>0</v>
      </c>
      <c r="N105" s="77">
        <f t="shared" si="4"/>
        <v>1981896.39</v>
      </c>
    </row>
    <row r="106" spans="1:14" x14ac:dyDescent="0.25">
      <c r="A106" s="151" t="s">
        <v>50</v>
      </c>
      <c r="B106" s="150" t="s">
        <v>49</v>
      </c>
      <c r="C106" s="152"/>
      <c r="D106" s="152"/>
      <c r="E106" s="152"/>
      <c r="F106" s="153"/>
      <c r="G106" s="83"/>
      <c r="H106" s="85"/>
      <c r="I106" s="85"/>
      <c r="J106" s="85"/>
      <c r="K106" s="85"/>
      <c r="L106" s="85"/>
      <c r="M106" s="85"/>
      <c r="N106" s="87"/>
    </row>
    <row r="107" spans="1:14" x14ac:dyDescent="0.25">
      <c r="A107" s="151" t="s">
        <v>52</v>
      </c>
      <c r="B107" s="150" t="s">
        <v>51</v>
      </c>
      <c r="C107" s="152"/>
      <c r="D107" s="152"/>
      <c r="E107" s="152"/>
      <c r="F107" s="153"/>
      <c r="G107" s="83"/>
      <c r="H107" s="85"/>
      <c r="I107" s="85"/>
      <c r="J107" s="85"/>
      <c r="K107" s="85"/>
      <c r="L107" s="85"/>
      <c r="M107" s="85"/>
      <c r="N107" s="87"/>
    </row>
    <row r="108" spans="1:14" x14ac:dyDescent="0.25">
      <c r="A108" s="151" t="s">
        <v>54</v>
      </c>
      <c r="B108" s="150" t="s">
        <v>53</v>
      </c>
      <c r="C108" s="203"/>
      <c r="D108" s="203"/>
      <c r="E108" s="203"/>
      <c r="F108" s="205"/>
      <c r="G108" s="83"/>
      <c r="H108" s="85">
        <v>1981896.39</v>
      </c>
      <c r="I108" s="85"/>
      <c r="J108" s="85">
        <v>1981896.39</v>
      </c>
      <c r="K108" s="85"/>
      <c r="L108" s="85">
        <v>1981896.39</v>
      </c>
      <c r="M108" s="85"/>
      <c r="N108" s="87">
        <v>1981896.39</v>
      </c>
    </row>
    <row r="109" spans="1:14" ht="38.25" x14ac:dyDescent="0.25">
      <c r="A109" s="151"/>
      <c r="B109" s="190"/>
      <c r="C109" s="193" t="s">
        <v>321</v>
      </c>
      <c r="D109" s="193" t="s">
        <v>322</v>
      </c>
      <c r="E109" s="193" t="s">
        <v>323</v>
      </c>
      <c r="F109" s="197" t="s">
        <v>201</v>
      </c>
      <c r="G109" s="83"/>
      <c r="H109" s="232">
        <v>1981896.39</v>
      </c>
      <c r="I109" s="85"/>
      <c r="J109" s="232">
        <v>1981896.39</v>
      </c>
      <c r="K109" s="85"/>
      <c r="L109" s="232">
        <v>1981896.39</v>
      </c>
      <c r="M109" s="85"/>
      <c r="N109" s="234">
        <v>1981896.39</v>
      </c>
    </row>
    <row r="110" spans="1:14" x14ac:dyDescent="0.25">
      <c r="A110" s="151" t="s">
        <v>56</v>
      </c>
      <c r="B110" s="150" t="s">
        <v>55</v>
      </c>
      <c r="C110" s="192"/>
      <c r="D110" s="192"/>
      <c r="E110" s="192"/>
      <c r="F110" s="196"/>
      <c r="G110" s="83"/>
      <c r="H110" s="85"/>
      <c r="I110" s="85"/>
      <c r="J110" s="85"/>
      <c r="K110" s="85"/>
      <c r="L110" s="85"/>
      <c r="M110" s="85"/>
      <c r="N110" s="87"/>
    </row>
    <row r="111" spans="1:14" x14ac:dyDescent="0.25">
      <c r="A111" s="154" t="s">
        <v>48</v>
      </c>
      <c r="B111" s="156" t="s">
        <v>116</v>
      </c>
      <c r="C111" s="152"/>
      <c r="D111" s="152"/>
      <c r="E111" s="152"/>
      <c r="F111" s="153"/>
      <c r="G111" s="75">
        <f t="shared" ref="G111:N111" si="5">+G110+G108+G107+G106</f>
        <v>0</v>
      </c>
      <c r="H111" s="76">
        <f t="shared" si="5"/>
        <v>1981896.39</v>
      </c>
      <c r="I111" s="76">
        <f t="shared" si="5"/>
        <v>0</v>
      </c>
      <c r="J111" s="76">
        <f t="shared" si="5"/>
        <v>1981896.39</v>
      </c>
      <c r="K111" s="76">
        <f t="shared" si="5"/>
        <v>0</v>
      </c>
      <c r="L111" s="76">
        <f t="shared" si="5"/>
        <v>1981896.39</v>
      </c>
      <c r="M111" s="76">
        <f t="shared" si="5"/>
        <v>0</v>
      </c>
      <c r="N111" s="77">
        <f t="shared" si="5"/>
        <v>1981896.39</v>
      </c>
    </row>
    <row r="112" spans="1:14" x14ac:dyDescent="0.25">
      <c r="A112" s="151" t="s">
        <v>59</v>
      </c>
      <c r="B112" s="150" t="s">
        <v>58</v>
      </c>
      <c r="C112" s="203"/>
      <c r="D112" s="203"/>
      <c r="E112" s="203"/>
      <c r="F112" s="205"/>
      <c r="G112" s="83">
        <v>70047.25</v>
      </c>
      <c r="H112" s="85">
        <f>SUM(H113:H120)</f>
        <v>193072.16000000003</v>
      </c>
      <c r="I112" s="85">
        <v>129468.72</v>
      </c>
      <c r="J112" s="85">
        <f>SUM(J113:J120)</f>
        <v>273923.46000000002</v>
      </c>
      <c r="K112" s="85">
        <v>267688</v>
      </c>
      <c r="L112" s="85">
        <f>SUM(L113:L120)</f>
        <v>354774.76</v>
      </c>
      <c r="M112" s="85">
        <v>399237.49</v>
      </c>
      <c r="N112" s="87">
        <f>SUM(N113:N120)</f>
        <v>441820.19</v>
      </c>
    </row>
    <row r="113" spans="1:14" ht="38.25" x14ac:dyDescent="0.25">
      <c r="A113" s="151"/>
      <c r="B113" s="190"/>
      <c r="C113" s="204" t="s">
        <v>324</v>
      </c>
      <c r="D113" s="204" t="s">
        <v>325</v>
      </c>
      <c r="E113" s="204" t="s">
        <v>326</v>
      </c>
      <c r="F113" s="206" t="s">
        <v>327</v>
      </c>
      <c r="G113" s="228"/>
      <c r="H113" s="235">
        <v>14999.19</v>
      </c>
      <c r="I113" s="230"/>
      <c r="J113" s="235">
        <v>21599.43</v>
      </c>
      <c r="K113" s="230"/>
      <c r="L113" s="235">
        <v>28199.67</v>
      </c>
      <c r="M113" s="230"/>
      <c r="N113" s="236">
        <v>37000</v>
      </c>
    </row>
    <row r="114" spans="1:14" ht="38.25" x14ac:dyDescent="0.25">
      <c r="A114" s="151"/>
      <c r="B114" s="190"/>
      <c r="C114" s="211" t="s">
        <v>328</v>
      </c>
      <c r="D114" s="211" t="s">
        <v>329</v>
      </c>
      <c r="E114" s="211" t="s">
        <v>330</v>
      </c>
      <c r="F114" s="212" t="s">
        <v>327</v>
      </c>
      <c r="G114" s="237"/>
      <c r="H114" s="238">
        <v>32493.73</v>
      </c>
      <c r="I114" s="239"/>
      <c r="J114" s="238">
        <v>42245.61</v>
      </c>
      <c r="K114" s="239"/>
      <c r="L114" s="238">
        <v>51997.49</v>
      </c>
      <c r="M114" s="239"/>
      <c r="N114" s="240">
        <v>65000</v>
      </c>
    </row>
    <row r="115" spans="1:14" ht="25.5" x14ac:dyDescent="0.25">
      <c r="A115" s="151"/>
      <c r="B115" s="190"/>
      <c r="C115" s="211" t="s">
        <v>331</v>
      </c>
      <c r="D115" s="211" t="s">
        <v>332</v>
      </c>
      <c r="E115" s="211" t="s">
        <v>333</v>
      </c>
      <c r="F115" s="212" t="s">
        <v>195</v>
      </c>
      <c r="G115" s="237"/>
      <c r="H115" s="238">
        <v>16698.29</v>
      </c>
      <c r="I115" s="239"/>
      <c r="J115" s="238">
        <v>24465.53</v>
      </c>
      <c r="K115" s="239"/>
      <c r="L115" s="238">
        <v>32232.77</v>
      </c>
      <c r="M115" s="239"/>
      <c r="N115" s="240">
        <v>40000</v>
      </c>
    </row>
    <row r="116" spans="1:14" ht="25.5" x14ac:dyDescent="0.25">
      <c r="A116" s="151"/>
      <c r="B116" s="190"/>
      <c r="C116" s="211" t="s">
        <v>334</v>
      </c>
      <c r="D116" s="211" t="s">
        <v>335</v>
      </c>
      <c r="E116" s="211" t="s">
        <v>336</v>
      </c>
      <c r="F116" s="212" t="s">
        <v>195</v>
      </c>
      <c r="G116" s="237"/>
      <c r="H116" s="238">
        <v>123470.83</v>
      </c>
      <c r="I116" s="239"/>
      <c r="J116" s="238">
        <v>173980.55</v>
      </c>
      <c r="K116" s="239"/>
      <c r="L116" s="238">
        <v>224490.27</v>
      </c>
      <c r="M116" s="239"/>
      <c r="N116" s="240">
        <v>275000</v>
      </c>
    </row>
    <row r="117" spans="1:14" ht="38.25" x14ac:dyDescent="0.25">
      <c r="A117" s="151"/>
      <c r="B117" s="190"/>
      <c r="C117" s="211" t="s">
        <v>337</v>
      </c>
      <c r="D117" s="211" t="s">
        <v>338</v>
      </c>
      <c r="E117" s="211" t="s">
        <v>339</v>
      </c>
      <c r="F117" s="212" t="s">
        <v>327</v>
      </c>
      <c r="G117" s="237"/>
      <c r="H117" s="238">
        <v>2565.92</v>
      </c>
      <c r="I117" s="239"/>
      <c r="J117" s="238">
        <v>4796.1400000000003</v>
      </c>
      <c r="K117" s="239"/>
      <c r="L117" s="238">
        <v>7026.36</v>
      </c>
      <c r="M117" s="239"/>
      <c r="N117" s="240">
        <v>10000</v>
      </c>
    </row>
    <row r="118" spans="1:14" ht="25.5" x14ac:dyDescent="0.25">
      <c r="A118" s="151"/>
      <c r="B118" s="190"/>
      <c r="C118" s="211" t="s">
        <v>340</v>
      </c>
      <c r="D118" s="211" t="s">
        <v>341</v>
      </c>
      <c r="E118" s="211" t="s">
        <v>342</v>
      </c>
      <c r="F118" s="212" t="s">
        <v>195</v>
      </c>
      <c r="G118" s="237"/>
      <c r="H118" s="238">
        <v>1024.01</v>
      </c>
      <c r="I118" s="239"/>
      <c r="J118" s="238">
        <v>2349.34</v>
      </c>
      <c r="K118" s="239"/>
      <c r="L118" s="238">
        <v>3674.67</v>
      </c>
      <c r="M118" s="239"/>
      <c r="N118" s="240">
        <v>5000</v>
      </c>
    </row>
    <row r="119" spans="1:14" x14ac:dyDescent="0.25">
      <c r="A119" s="151"/>
      <c r="B119" s="190"/>
      <c r="C119" s="211" t="s">
        <v>343</v>
      </c>
      <c r="D119" s="211" t="s">
        <v>344</v>
      </c>
      <c r="E119" s="211" t="s">
        <v>345</v>
      </c>
      <c r="F119" s="212" t="s">
        <v>195</v>
      </c>
      <c r="G119" s="237"/>
      <c r="H119" s="238">
        <v>1500.19</v>
      </c>
      <c r="I119" s="239"/>
      <c r="J119" s="238">
        <v>1500.19</v>
      </c>
      <c r="K119" s="239"/>
      <c r="L119" s="238">
        <v>1500.19</v>
      </c>
      <c r="M119" s="239"/>
      <c r="N119" s="240">
        <v>1500.19</v>
      </c>
    </row>
    <row r="120" spans="1:14" ht="38.25" x14ac:dyDescent="0.25">
      <c r="A120" s="151"/>
      <c r="B120" s="190"/>
      <c r="C120" s="191" t="s">
        <v>346</v>
      </c>
      <c r="D120" s="191" t="s">
        <v>347</v>
      </c>
      <c r="E120" s="191" t="s">
        <v>348</v>
      </c>
      <c r="F120" s="195" t="s">
        <v>195</v>
      </c>
      <c r="G120" s="227"/>
      <c r="H120" s="231">
        <v>320</v>
      </c>
      <c r="I120" s="229"/>
      <c r="J120" s="231">
        <v>2986.67</v>
      </c>
      <c r="K120" s="229"/>
      <c r="L120" s="231">
        <v>5653.34</v>
      </c>
      <c r="M120" s="229"/>
      <c r="N120" s="233">
        <v>8320</v>
      </c>
    </row>
    <row r="121" spans="1:14" x14ac:dyDescent="0.25">
      <c r="A121" s="151" t="s">
        <v>61</v>
      </c>
      <c r="B121" s="150" t="s">
        <v>60</v>
      </c>
      <c r="C121" s="193"/>
      <c r="D121" s="193"/>
      <c r="E121" s="193"/>
      <c r="F121" s="197"/>
      <c r="G121" s="83">
        <v>496.91</v>
      </c>
      <c r="H121" s="85">
        <f>SUM(H122:H123)</f>
        <v>309.33000000000004</v>
      </c>
      <c r="I121" s="85">
        <v>1661.6</v>
      </c>
      <c r="J121" s="85">
        <f>SUM(J122:J123)</f>
        <v>12275.75</v>
      </c>
      <c r="K121" s="85">
        <v>3241.18</v>
      </c>
      <c r="L121" s="85">
        <f>SUM(L122:L123)</f>
        <v>24242.17</v>
      </c>
      <c r="M121" s="85">
        <v>3704.45</v>
      </c>
      <c r="N121" s="87">
        <f>SUM(N122:N123)</f>
        <v>36208.589999999997</v>
      </c>
    </row>
    <row r="122" spans="1:14" ht="25.5" x14ac:dyDescent="0.25">
      <c r="A122" s="151"/>
      <c r="B122" s="190"/>
      <c r="C122" s="204" t="s">
        <v>349</v>
      </c>
      <c r="D122" s="204" t="s">
        <v>350</v>
      </c>
      <c r="E122" s="204" t="s">
        <v>351</v>
      </c>
      <c r="F122" s="206" t="s">
        <v>195</v>
      </c>
      <c r="G122" s="228"/>
      <c r="H122" s="235">
        <v>100</v>
      </c>
      <c r="I122" s="230"/>
      <c r="J122" s="235">
        <v>3433.33</v>
      </c>
      <c r="K122" s="230"/>
      <c r="L122" s="235">
        <v>6766.66</v>
      </c>
      <c r="M122" s="230"/>
      <c r="N122" s="236">
        <v>10100</v>
      </c>
    </row>
    <row r="123" spans="1:14" ht="38.25" x14ac:dyDescent="0.25">
      <c r="A123" s="151"/>
      <c r="B123" s="190"/>
      <c r="C123" s="191" t="s">
        <v>352</v>
      </c>
      <c r="D123" s="191" t="s">
        <v>353</v>
      </c>
      <c r="E123" s="191" t="s">
        <v>354</v>
      </c>
      <c r="F123" s="195" t="s">
        <v>195</v>
      </c>
      <c r="G123" s="227"/>
      <c r="H123" s="231">
        <v>209.33</v>
      </c>
      <c r="I123" s="229"/>
      <c r="J123" s="231">
        <v>8842.42</v>
      </c>
      <c r="K123" s="229"/>
      <c r="L123" s="231">
        <v>17475.509999999998</v>
      </c>
      <c r="M123" s="229"/>
      <c r="N123" s="233">
        <v>26108.59</v>
      </c>
    </row>
    <row r="124" spans="1:14" x14ac:dyDescent="0.25">
      <c r="A124" s="154" t="s">
        <v>57</v>
      </c>
      <c r="B124" s="155" t="s">
        <v>115</v>
      </c>
      <c r="C124" s="241"/>
      <c r="D124" s="241"/>
      <c r="E124" s="241"/>
      <c r="F124" s="242"/>
      <c r="G124" s="158">
        <f t="shared" ref="G124:N124" si="6">+G121+G112</f>
        <v>70544.160000000003</v>
      </c>
      <c r="H124" s="159">
        <f t="shared" si="6"/>
        <v>193381.49000000002</v>
      </c>
      <c r="I124" s="159">
        <f t="shared" si="6"/>
        <v>131130.32</v>
      </c>
      <c r="J124" s="159">
        <f t="shared" si="6"/>
        <v>286199.21000000002</v>
      </c>
      <c r="K124" s="159">
        <f t="shared" si="6"/>
        <v>270929.18</v>
      </c>
      <c r="L124" s="159">
        <f t="shared" si="6"/>
        <v>379016.93</v>
      </c>
      <c r="M124" s="159">
        <f t="shared" si="6"/>
        <v>402941.94</v>
      </c>
      <c r="N124" s="160">
        <f t="shared" si="6"/>
        <v>478028.78</v>
      </c>
    </row>
    <row r="125" spans="1:14" ht="17.25" x14ac:dyDescent="0.25">
      <c r="A125" s="161" t="s">
        <v>121</v>
      </c>
      <c r="B125" s="51" t="s">
        <v>144</v>
      </c>
      <c r="C125" s="51"/>
      <c r="D125" s="51"/>
      <c r="E125" s="51"/>
      <c r="F125" s="51"/>
      <c r="G125" s="93"/>
      <c r="H125" s="94">
        <v>0</v>
      </c>
      <c r="I125" s="94"/>
      <c r="J125" s="94">
        <v>0</v>
      </c>
      <c r="K125" s="95"/>
      <c r="L125" s="95">
        <v>0</v>
      </c>
      <c r="M125" s="95"/>
      <c r="N125" s="96">
        <v>0</v>
      </c>
    </row>
    <row r="126" spans="1:14" s="37" customFormat="1" x14ac:dyDescent="0.25">
      <c r="A126" s="274" t="s">
        <v>155</v>
      </c>
      <c r="B126" s="275"/>
      <c r="C126" s="141"/>
      <c r="D126" s="141"/>
      <c r="E126" s="141"/>
      <c r="F126" s="141"/>
      <c r="G126" s="97">
        <f t="shared" ref="G126:N126" si="7">+G125+G124+G111+G105+G99+G78+G44+G28</f>
        <v>701413.4</v>
      </c>
      <c r="H126" s="98">
        <f t="shared" si="7"/>
        <v>2817764.2399999998</v>
      </c>
      <c r="I126" s="98">
        <f t="shared" si="7"/>
        <v>1921559.7600000002</v>
      </c>
      <c r="J126" s="98">
        <f t="shared" si="7"/>
        <v>3933715.14</v>
      </c>
      <c r="K126" s="98">
        <f t="shared" si="7"/>
        <v>2726359.42</v>
      </c>
      <c r="L126" s="98">
        <f t="shared" si="7"/>
        <v>5462703.9299999997</v>
      </c>
      <c r="M126" s="98">
        <f t="shared" si="7"/>
        <v>3958012.1399999997</v>
      </c>
      <c r="N126" s="99">
        <f t="shared" si="7"/>
        <v>9062575.3999999985</v>
      </c>
    </row>
    <row r="127" spans="1:14" x14ac:dyDescent="0.25">
      <c r="A127" s="4" t="s">
        <v>160</v>
      </c>
      <c r="B127" s="3"/>
      <c r="C127" s="142"/>
      <c r="D127" s="142"/>
      <c r="E127" s="142"/>
      <c r="F127" s="142"/>
      <c r="G127" s="16"/>
      <c r="H127" s="100">
        <v>39000</v>
      </c>
      <c r="I127" s="17"/>
      <c r="J127" s="100">
        <v>166349</v>
      </c>
      <c r="K127" s="17"/>
      <c r="L127" s="100">
        <v>166349</v>
      </c>
      <c r="M127" s="17"/>
      <c r="N127" s="102">
        <v>166349</v>
      </c>
    </row>
    <row r="128" spans="1:14" x14ac:dyDescent="0.25">
      <c r="A128" s="274" t="s">
        <v>133</v>
      </c>
      <c r="B128" s="275"/>
      <c r="C128" s="141"/>
      <c r="D128" s="141"/>
      <c r="E128" s="141"/>
      <c r="F128" s="141"/>
      <c r="G128" s="97">
        <f>+G126+G14</f>
        <v>2954528.2199999997</v>
      </c>
      <c r="H128" s="98">
        <f>+H126+H14</f>
        <v>5665178.1500000004</v>
      </c>
      <c r="I128" s="98">
        <f>+I126+G14</f>
        <v>4174674.58</v>
      </c>
      <c r="J128" s="98">
        <f>+J126+H14</f>
        <v>6781129.0500000007</v>
      </c>
      <c r="K128" s="98">
        <f>+K126+G14</f>
        <v>4979474.24</v>
      </c>
      <c r="L128" s="98">
        <f>+L126+H14</f>
        <v>8310117.8399999999</v>
      </c>
      <c r="M128" s="98">
        <f>+M126+G14</f>
        <v>6211126.959999999</v>
      </c>
      <c r="N128" s="99">
        <f>+N126+H14</f>
        <v>11909989.309999999</v>
      </c>
    </row>
    <row r="129" spans="1:14" x14ac:dyDescent="0.25">
      <c r="A129" s="4" t="s">
        <v>161</v>
      </c>
      <c r="B129" s="3"/>
      <c r="C129" s="142"/>
      <c r="D129" s="142"/>
      <c r="E129" s="142"/>
      <c r="F129" s="142"/>
      <c r="G129" s="16"/>
      <c r="H129" s="101">
        <f>+H127+$H15</f>
        <v>260780.6</v>
      </c>
      <c r="I129" s="17"/>
      <c r="J129" s="101">
        <f>+J127+$H15</f>
        <v>388129.6</v>
      </c>
      <c r="K129" s="17"/>
      <c r="L129" s="101">
        <f>+L127+$H15</f>
        <v>388129.6</v>
      </c>
      <c r="M129" s="17"/>
      <c r="N129" s="101">
        <f>+N127+$H15</f>
        <v>388129.6</v>
      </c>
    </row>
    <row r="130" spans="1:14" ht="18.95" customHeight="1" x14ac:dyDescent="0.25">
      <c r="B130" s="53"/>
      <c r="C130" s="53"/>
      <c r="D130" s="53"/>
      <c r="E130" s="53"/>
      <c r="F130" s="53"/>
      <c r="G130" s="52"/>
      <c r="H130" s="52"/>
      <c r="I130" s="52"/>
      <c r="J130" s="52"/>
      <c r="K130" s="52"/>
      <c r="L130" s="52"/>
      <c r="M130" s="52"/>
      <c r="N130" s="52"/>
    </row>
    <row r="131" spans="1:14" ht="21" customHeight="1" x14ac:dyDescent="0.25">
      <c r="A131" s="271" t="s">
        <v>130</v>
      </c>
      <c r="B131" s="276" t="s">
        <v>131</v>
      </c>
      <c r="C131" s="276" t="s">
        <v>169</v>
      </c>
      <c r="D131" s="276" t="s">
        <v>170</v>
      </c>
      <c r="E131" s="276" t="s">
        <v>171</v>
      </c>
      <c r="F131" s="271" t="s">
        <v>172</v>
      </c>
      <c r="G131" s="269" t="s">
        <v>122</v>
      </c>
      <c r="H131" s="269"/>
      <c r="I131" s="269"/>
      <c r="J131" s="269"/>
      <c r="K131" s="269"/>
      <c r="L131" s="269"/>
      <c r="M131" s="269"/>
      <c r="N131" s="270"/>
    </row>
    <row r="132" spans="1:14" ht="33" customHeight="1" x14ac:dyDescent="0.25">
      <c r="A132" s="280"/>
      <c r="B132" s="272"/>
      <c r="C132" s="272"/>
      <c r="D132" s="272"/>
      <c r="E132" s="272"/>
      <c r="F132" s="272"/>
      <c r="G132" s="263" t="s">
        <v>177</v>
      </c>
      <c r="H132" s="264"/>
      <c r="I132" s="8" t="s">
        <v>178</v>
      </c>
      <c r="J132" s="7"/>
      <c r="K132" s="6" t="s">
        <v>179</v>
      </c>
      <c r="L132" s="7"/>
      <c r="M132" s="6" t="s">
        <v>180</v>
      </c>
      <c r="N132" s="5"/>
    </row>
    <row r="133" spans="1:14" ht="37.5" customHeight="1" x14ac:dyDescent="0.25">
      <c r="A133" s="281"/>
      <c r="B133" s="277"/>
      <c r="C133" s="277"/>
      <c r="D133" s="277"/>
      <c r="E133" s="277"/>
      <c r="F133" s="273"/>
      <c r="G133" s="29" t="s">
        <v>143</v>
      </c>
      <c r="H133" s="28" t="s">
        <v>182</v>
      </c>
      <c r="I133" s="29" t="s">
        <v>143</v>
      </c>
      <c r="J133" s="28" t="s">
        <v>156</v>
      </c>
      <c r="K133" s="29" t="s">
        <v>143</v>
      </c>
      <c r="L133" s="28" t="s">
        <v>156</v>
      </c>
      <c r="M133" s="29" t="s">
        <v>143</v>
      </c>
      <c r="N133" s="30" t="s">
        <v>4</v>
      </c>
    </row>
    <row r="134" spans="1:14" x14ac:dyDescent="0.25">
      <c r="A134" s="151" t="s">
        <v>64</v>
      </c>
      <c r="B134" s="150" t="s">
        <v>63</v>
      </c>
      <c r="C134" s="194"/>
      <c r="D134" s="194"/>
      <c r="E134" s="194"/>
      <c r="F134" s="244"/>
      <c r="G134" s="162">
        <v>64416.15</v>
      </c>
      <c r="H134" s="163">
        <f>SUM(H135:H157)</f>
        <v>169591.62000000002</v>
      </c>
      <c r="I134" s="163">
        <v>141573.57</v>
      </c>
      <c r="J134" s="163">
        <f>SUM(J135:J157)</f>
        <v>325789.82</v>
      </c>
      <c r="K134" s="163">
        <v>227528.11</v>
      </c>
      <c r="L134" s="163">
        <f>SUM(L135:L157)</f>
        <v>407836.33000000013</v>
      </c>
      <c r="M134" s="163"/>
      <c r="N134" s="164">
        <f>SUM(N135:N157)</f>
        <v>541782.73</v>
      </c>
    </row>
    <row r="135" spans="1:14" ht="38.25" x14ac:dyDescent="0.25">
      <c r="A135" s="151"/>
      <c r="B135" s="190"/>
      <c r="C135" s="204" t="s">
        <v>355</v>
      </c>
      <c r="D135" s="204" t="s">
        <v>356</v>
      </c>
      <c r="E135" s="204" t="s">
        <v>357</v>
      </c>
      <c r="F135" s="206" t="s">
        <v>201</v>
      </c>
      <c r="G135" s="228"/>
      <c r="H135" s="235">
        <v>16011.8</v>
      </c>
      <c r="I135" s="230"/>
      <c r="J135" s="235">
        <v>25382.79</v>
      </c>
      <c r="K135" s="230"/>
      <c r="L135" s="235">
        <v>33921.25</v>
      </c>
      <c r="M135" s="230"/>
      <c r="N135" s="236">
        <v>45305.87</v>
      </c>
    </row>
    <row r="136" spans="1:14" ht="25.5" x14ac:dyDescent="0.25">
      <c r="A136" s="151"/>
      <c r="B136" s="190"/>
      <c r="C136" s="211" t="s">
        <v>358</v>
      </c>
      <c r="D136" s="211" t="s">
        <v>359</v>
      </c>
      <c r="E136" s="211" t="s">
        <v>360</v>
      </c>
      <c r="F136" s="212" t="s">
        <v>201</v>
      </c>
      <c r="G136" s="237"/>
      <c r="H136" s="238">
        <v>4480.13</v>
      </c>
      <c r="I136" s="239"/>
      <c r="J136" s="238">
        <v>6910.63</v>
      </c>
      <c r="K136" s="239"/>
      <c r="L136" s="238">
        <v>9218.32</v>
      </c>
      <c r="M136" s="239"/>
      <c r="N136" s="240">
        <v>12295.24</v>
      </c>
    </row>
    <row r="137" spans="1:14" ht="38.25" x14ac:dyDescent="0.25">
      <c r="A137" s="151"/>
      <c r="B137" s="190"/>
      <c r="C137" s="211" t="s">
        <v>361</v>
      </c>
      <c r="D137" s="211" t="s">
        <v>356</v>
      </c>
      <c r="E137" s="211" t="s">
        <v>357</v>
      </c>
      <c r="F137" s="212" t="s">
        <v>201</v>
      </c>
      <c r="G137" s="237"/>
      <c r="H137" s="238">
        <v>21762.2</v>
      </c>
      <c r="I137" s="239"/>
      <c r="J137" s="238">
        <v>32092.92</v>
      </c>
      <c r="K137" s="239"/>
      <c r="L137" s="238">
        <v>41900.61</v>
      </c>
      <c r="M137" s="239"/>
      <c r="N137" s="240">
        <v>54977.53</v>
      </c>
    </row>
    <row r="138" spans="1:14" ht="25.5" x14ac:dyDescent="0.25">
      <c r="A138" s="151"/>
      <c r="B138" s="190"/>
      <c r="C138" s="211" t="s">
        <v>362</v>
      </c>
      <c r="D138" s="211" t="s">
        <v>359</v>
      </c>
      <c r="E138" s="211" t="s">
        <v>360</v>
      </c>
      <c r="F138" s="212" t="s">
        <v>201</v>
      </c>
      <c r="G138" s="237"/>
      <c r="H138" s="238">
        <v>6066.94</v>
      </c>
      <c r="I138" s="239"/>
      <c r="J138" s="238">
        <v>8831.2800000000007</v>
      </c>
      <c r="K138" s="239"/>
      <c r="L138" s="238">
        <v>11600.51</v>
      </c>
      <c r="M138" s="239"/>
      <c r="N138" s="240">
        <v>15292.82</v>
      </c>
    </row>
    <row r="139" spans="1:14" ht="38.25" x14ac:dyDescent="0.25">
      <c r="A139" s="151"/>
      <c r="B139" s="190"/>
      <c r="C139" s="211" t="s">
        <v>363</v>
      </c>
      <c r="D139" s="211" t="s">
        <v>356</v>
      </c>
      <c r="E139" s="211" t="s">
        <v>357</v>
      </c>
      <c r="F139" s="212" t="s">
        <v>201</v>
      </c>
      <c r="G139" s="237"/>
      <c r="H139" s="238">
        <v>24665.95</v>
      </c>
      <c r="I139" s="239"/>
      <c r="J139" s="238">
        <v>41591.910000000003</v>
      </c>
      <c r="K139" s="239"/>
      <c r="L139" s="238">
        <v>55899.6</v>
      </c>
      <c r="M139" s="239"/>
      <c r="N139" s="240">
        <v>73940.91</v>
      </c>
    </row>
    <row r="140" spans="1:14" ht="25.5" x14ac:dyDescent="0.25">
      <c r="A140" s="151"/>
      <c r="B140" s="190"/>
      <c r="C140" s="211" t="s">
        <v>364</v>
      </c>
      <c r="D140" s="211" t="s">
        <v>359</v>
      </c>
      <c r="E140" s="211" t="s">
        <v>360</v>
      </c>
      <c r="F140" s="212" t="s">
        <v>201</v>
      </c>
      <c r="G140" s="237"/>
      <c r="H140" s="238">
        <v>7219.69</v>
      </c>
      <c r="I140" s="239"/>
      <c r="J140" s="238">
        <v>12101.78</v>
      </c>
      <c r="K140" s="239"/>
      <c r="L140" s="238">
        <v>15909.47</v>
      </c>
      <c r="M140" s="239"/>
      <c r="N140" s="240">
        <v>20015.509999999998</v>
      </c>
    </row>
    <row r="141" spans="1:14" ht="38.25" x14ac:dyDescent="0.25">
      <c r="A141" s="151"/>
      <c r="B141" s="190"/>
      <c r="C141" s="211" t="s">
        <v>365</v>
      </c>
      <c r="D141" s="211" t="s">
        <v>356</v>
      </c>
      <c r="E141" s="211" t="s">
        <v>357</v>
      </c>
      <c r="F141" s="212" t="s">
        <v>201</v>
      </c>
      <c r="G141" s="237"/>
      <c r="H141" s="238">
        <v>25528.74</v>
      </c>
      <c r="I141" s="239"/>
      <c r="J141" s="238">
        <v>54966.99</v>
      </c>
      <c r="K141" s="239"/>
      <c r="L141" s="238">
        <v>73428.53</v>
      </c>
      <c r="M141" s="239"/>
      <c r="N141" s="240">
        <v>98043.8</v>
      </c>
    </row>
    <row r="142" spans="1:14" ht="25.5" x14ac:dyDescent="0.25">
      <c r="A142" s="151"/>
      <c r="B142" s="190"/>
      <c r="C142" s="211" t="s">
        <v>366</v>
      </c>
      <c r="D142" s="211" t="s">
        <v>359</v>
      </c>
      <c r="E142" s="211" t="s">
        <v>360</v>
      </c>
      <c r="F142" s="212" t="s">
        <v>201</v>
      </c>
      <c r="G142" s="237"/>
      <c r="H142" s="238">
        <v>7764.6</v>
      </c>
      <c r="I142" s="239"/>
      <c r="J142" s="238">
        <v>15400.1</v>
      </c>
      <c r="K142" s="239"/>
      <c r="L142" s="238">
        <v>19669.330000000002</v>
      </c>
      <c r="M142" s="239"/>
      <c r="N142" s="240">
        <v>25361.64</v>
      </c>
    </row>
    <row r="143" spans="1:14" ht="51" x14ac:dyDescent="0.25">
      <c r="A143" s="151"/>
      <c r="B143" s="190"/>
      <c r="C143" s="211" t="s">
        <v>367</v>
      </c>
      <c r="D143" s="211" t="s">
        <v>356</v>
      </c>
      <c r="E143" s="211" t="s">
        <v>368</v>
      </c>
      <c r="F143" s="212" t="s">
        <v>201</v>
      </c>
      <c r="G143" s="237"/>
      <c r="H143" s="238">
        <v>5775</v>
      </c>
      <c r="I143" s="239"/>
      <c r="J143" s="238">
        <v>25775</v>
      </c>
      <c r="K143" s="239"/>
      <c r="L143" s="238">
        <v>25775</v>
      </c>
      <c r="M143" s="239"/>
      <c r="N143" s="240">
        <v>41610.99</v>
      </c>
    </row>
    <row r="144" spans="1:14" ht="25.5" x14ac:dyDescent="0.25">
      <c r="A144" s="151"/>
      <c r="B144" s="190"/>
      <c r="C144" s="211" t="s">
        <v>369</v>
      </c>
      <c r="D144" s="211" t="s">
        <v>356</v>
      </c>
      <c r="E144" s="211" t="s">
        <v>370</v>
      </c>
      <c r="F144" s="212" t="s">
        <v>201</v>
      </c>
      <c r="G144" s="237"/>
      <c r="H144" s="238">
        <v>1046.22</v>
      </c>
      <c r="I144" s="239"/>
      <c r="J144" s="238">
        <v>6500</v>
      </c>
      <c r="K144" s="239"/>
      <c r="L144" s="238">
        <v>6500</v>
      </c>
      <c r="M144" s="239"/>
      <c r="N144" s="240">
        <v>12712.15</v>
      </c>
    </row>
    <row r="145" spans="1:14" ht="25.5" x14ac:dyDescent="0.25">
      <c r="A145" s="151"/>
      <c r="B145" s="190"/>
      <c r="C145" s="211" t="s">
        <v>371</v>
      </c>
      <c r="D145" s="211" t="s">
        <v>372</v>
      </c>
      <c r="E145" s="211" t="s">
        <v>373</v>
      </c>
      <c r="F145" s="212" t="s">
        <v>201</v>
      </c>
      <c r="G145" s="237"/>
      <c r="H145" s="238">
        <v>2426.33</v>
      </c>
      <c r="I145" s="239"/>
      <c r="J145" s="238">
        <v>2426.33</v>
      </c>
      <c r="K145" s="239"/>
      <c r="L145" s="238">
        <v>2426.33</v>
      </c>
      <c r="M145" s="239"/>
      <c r="N145" s="240">
        <v>3250</v>
      </c>
    </row>
    <row r="146" spans="1:14" ht="25.5" x14ac:dyDescent="0.25">
      <c r="A146" s="151"/>
      <c r="B146" s="190"/>
      <c r="C146" s="211" t="s">
        <v>374</v>
      </c>
      <c r="D146" s="211" t="s">
        <v>359</v>
      </c>
      <c r="E146" s="211" t="s">
        <v>197</v>
      </c>
      <c r="F146" s="212" t="s">
        <v>301</v>
      </c>
      <c r="G146" s="237"/>
      <c r="H146" s="238">
        <v>0</v>
      </c>
      <c r="I146" s="239"/>
      <c r="J146" s="238">
        <v>4950.2700000000004</v>
      </c>
      <c r="K146" s="239"/>
      <c r="L146" s="238">
        <v>4950.2700000000004</v>
      </c>
      <c r="M146" s="239"/>
      <c r="N146" s="240">
        <v>9900.5300000000007</v>
      </c>
    </row>
    <row r="147" spans="1:14" ht="25.5" x14ac:dyDescent="0.25">
      <c r="A147" s="151"/>
      <c r="B147" s="190"/>
      <c r="C147" s="211" t="s">
        <v>375</v>
      </c>
      <c r="D147" s="211" t="s">
        <v>356</v>
      </c>
      <c r="E147" s="211" t="s">
        <v>370</v>
      </c>
      <c r="F147" s="212" t="s">
        <v>201</v>
      </c>
      <c r="G147" s="237"/>
      <c r="H147" s="238">
        <v>249</v>
      </c>
      <c r="I147" s="239"/>
      <c r="J147" s="238">
        <v>1881</v>
      </c>
      <c r="K147" s="239"/>
      <c r="L147" s="238">
        <v>1881</v>
      </c>
      <c r="M147" s="239"/>
      <c r="N147" s="240">
        <v>3731.69</v>
      </c>
    </row>
    <row r="148" spans="1:14" ht="25.5" x14ac:dyDescent="0.25">
      <c r="A148" s="151"/>
      <c r="B148" s="190"/>
      <c r="C148" s="211" t="s">
        <v>376</v>
      </c>
      <c r="D148" s="211" t="s">
        <v>372</v>
      </c>
      <c r="E148" s="211" t="s">
        <v>373</v>
      </c>
      <c r="F148" s="212" t="s">
        <v>327</v>
      </c>
      <c r="G148" s="237"/>
      <c r="H148" s="238">
        <v>330.5</v>
      </c>
      <c r="I148" s="239"/>
      <c r="J148" s="238">
        <v>771.35</v>
      </c>
      <c r="K148" s="239"/>
      <c r="L148" s="238">
        <v>1212.2</v>
      </c>
      <c r="M148" s="239"/>
      <c r="N148" s="240">
        <v>1800</v>
      </c>
    </row>
    <row r="149" spans="1:14" ht="51" x14ac:dyDescent="0.25">
      <c r="A149" s="151"/>
      <c r="B149" s="190"/>
      <c r="C149" s="211" t="s">
        <v>377</v>
      </c>
      <c r="D149" s="211" t="s">
        <v>356</v>
      </c>
      <c r="E149" s="211" t="s">
        <v>368</v>
      </c>
      <c r="F149" s="212" t="s">
        <v>327</v>
      </c>
      <c r="G149" s="237"/>
      <c r="H149" s="238">
        <v>2051.19</v>
      </c>
      <c r="I149" s="239"/>
      <c r="J149" s="238">
        <v>2857.53</v>
      </c>
      <c r="K149" s="239"/>
      <c r="L149" s="238">
        <v>3663.87</v>
      </c>
      <c r="M149" s="239"/>
      <c r="N149" s="240">
        <v>4739</v>
      </c>
    </row>
    <row r="150" spans="1:14" ht="25.5" x14ac:dyDescent="0.25">
      <c r="A150" s="151"/>
      <c r="B150" s="190"/>
      <c r="C150" s="211" t="s">
        <v>378</v>
      </c>
      <c r="D150" s="211" t="s">
        <v>359</v>
      </c>
      <c r="E150" s="211" t="s">
        <v>379</v>
      </c>
      <c r="F150" s="212" t="s">
        <v>327</v>
      </c>
      <c r="G150" s="237"/>
      <c r="H150" s="238">
        <v>488.18</v>
      </c>
      <c r="I150" s="239"/>
      <c r="J150" s="238">
        <v>841.53</v>
      </c>
      <c r="K150" s="239"/>
      <c r="L150" s="238">
        <v>1194.8800000000001</v>
      </c>
      <c r="M150" s="239"/>
      <c r="N150" s="240">
        <v>1666</v>
      </c>
    </row>
    <row r="151" spans="1:14" ht="38.25" x14ac:dyDescent="0.25">
      <c r="A151" s="151"/>
      <c r="B151" s="190"/>
      <c r="C151" s="211" t="s">
        <v>380</v>
      </c>
      <c r="D151" s="211" t="s">
        <v>356</v>
      </c>
      <c r="E151" s="211" t="s">
        <v>357</v>
      </c>
      <c r="F151" s="212" t="s">
        <v>201</v>
      </c>
      <c r="G151" s="237"/>
      <c r="H151" s="238">
        <v>16228.71</v>
      </c>
      <c r="I151" s="239"/>
      <c r="J151" s="238">
        <v>27818.27</v>
      </c>
      <c r="K151" s="239"/>
      <c r="L151" s="238">
        <v>37318.269999999997</v>
      </c>
      <c r="M151" s="239"/>
      <c r="N151" s="240">
        <v>46818.27</v>
      </c>
    </row>
    <row r="152" spans="1:14" ht="25.5" x14ac:dyDescent="0.25">
      <c r="A152" s="151"/>
      <c r="B152" s="190"/>
      <c r="C152" s="211" t="s">
        <v>381</v>
      </c>
      <c r="D152" s="211" t="s">
        <v>359</v>
      </c>
      <c r="E152" s="211" t="s">
        <v>360</v>
      </c>
      <c r="F152" s="212" t="s">
        <v>201</v>
      </c>
      <c r="G152" s="237"/>
      <c r="H152" s="238">
        <v>4527.12</v>
      </c>
      <c r="I152" s="239"/>
      <c r="J152" s="238">
        <v>7689.08</v>
      </c>
      <c r="K152" s="239"/>
      <c r="L152" s="238">
        <v>10189.08</v>
      </c>
      <c r="M152" s="239"/>
      <c r="N152" s="240">
        <v>12689.08</v>
      </c>
    </row>
    <row r="153" spans="1:14" ht="38.25" x14ac:dyDescent="0.25">
      <c r="A153" s="151"/>
      <c r="B153" s="190"/>
      <c r="C153" s="211" t="s">
        <v>382</v>
      </c>
      <c r="D153" s="211" t="s">
        <v>356</v>
      </c>
      <c r="E153" s="211" t="s">
        <v>357</v>
      </c>
      <c r="F153" s="212" t="s">
        <v>201</v>
      </c>
      <c r="G153" s="237"/>
      <c r="H153" s="238">
        <v>9681.4699999999993</v>
      </c>
      <c r="I153" s="239"/>
      <c r="J153" s="238">
        <v>20549.12</v>
      </c>
      <c r="K153" s="239"/>
      <c r="L153" s="238">
        <v>20549.12</v>
      </c>
      <c r="M153" s="239"/>
      <c r="N153" s="240">
        <v>20549.12</v>
      </c>
    </row>
    <row r="154" spans="1:14" ht="25.5" x14ac:dyDescent="0.25">
      <c r="A154" s="151"/>
      <c r="B154" s="190"/>
      <c r="C154" s="211" t="s">
        <v>383</v>
      </c>
      <c r="D154" s="211" t="s">
        <v>359</v>
      </c>
      <c r="E154" s="211" t="s">
        <v>360</v>
      </c>
      <c r="F154" s="212" t="s">
        <v>201</v>
      </c>
      <c r="G154" s="237"/>
      <c r="H154" s="238">
        <v>2240.17</v>
      </c>
      <c r="I154" s="239"/>
      <c r="J154" s="238">
        <v>5750.89</v>
      </c>
      <c r="K154" s="239"/>
      <c r="L154" s="238">
        <v>5750.89</v>
      </c>
      <c r="M154" s="239"/>
      <c r="N154" s="240">
        <v>5750.89</v>
      </c>
    </row>
    <row r="155" spans="1:14" ht="38.25" x14ac:dyDescent="0.25">
      <c r="A155" s="151"/>
      <c r="B155" s="190"/>
      <c r="C155" s="211" t="s">
        <v>384</v>
      </c>
      <c r="D155" s="211" t="s">
        <v>356</v>
      </c>
      <c r="E155" s="211" t="s">
        <v>357</v>
      </c>
      <c r="F155" s="212" t="s">
        <v>327</v>
      </c>
      <c r="G155" s="237"/>
      <c r="H155" s="238">
        <v>7512.59</v>
      </c>
      <c r="I155" s="239"/>
      <c r="J155" s="238">
        <v>10658.81</v>
      </c>
      <c r="K155" s="239"/>
      <c r="L155" s="238">
        <v>13805.03</v>
      </c>
      <c r="M155" s="239"/>
      <c r="N155" s="240">
        <v>18000</v>
      </c>
    </row>
    <row r="156" spans="1:14" ht="25.5" x14ac:dyDescent="0.25">
      <c r="A156" s="151"/>
      <c r="B156" s="190"/>
      <c r="C156" s="211" t="s">
        <v>385</v>
      </c>
      <c r="D156" s="211" t="s">
        <v>359</v>
      </c>
      <c r="E156" s="211" t="s">
        <v>360</v>
      </c>
      <c r="F156" s="212" t="s">
        <v>327</v>
      </c>
      <c r="G156" s="237"/>
      <c r="H156" s="238">
        <v>2275.09</v>
      </c>
      <c r="I156" s="239"/>
      <c r="J156" s="238">
        <v>3305.62</v>
      </c>
      <c r="K156" s="239"/>
      <c r="L156" s="238">
        <v>4336.1499999999996</v>
      </c>
      <c r="M156" s="239"/>
      <c r="N156" s="240">
        <v>5710.19</v>
      </c>
    </row>
    <row r="157" spans="1:14" ht="51" x14ac:dyDescent="0.25">
      <c r="A157" s="151"/>
      <c r="B157" s="190"/>
      <c r="C157" s="191" t="s">
        <v>386</v>
      </c>
      <c r="D157" s="191" t="s">
        <v>356</v>
      </c>
      <c r="E157" s="191" t="s">
        <v>368</v>
      </c>
      <c r="F157" s="195" t="s">
        <v>198</v>
      </c>
      <c r="G157" s="227"/>
      <c r="H157" s="231">
        <v>1260</v>
      </c>
      <c r="I157" s="229"/>
      <c r="J157" s="231">
        <v>6736.62</v>
      </c>
      <c r="K157" s="229"/>
      <c r="L157" s="231">
        <v>6736.62</v>
      </c>
      <c r="M157" s="229"/>
      <c r="N157" s="233">
        <v>7621.5</v>
      </c>
    </row>
    <row r="158" spans="1:14" x14ac:dyDescent="0.25">
      <c r="A158" s="151" t="s">
        <v>66</v>
      </c>
      <c r="B158" s="150" t="s">
        <v>65</v>
      </c>
      <c r="C158" s="193"/>
      <c r="D158" s="193"/>
      <c r="E158" s="193"/>
      <c r="F158" s="245"/>
      <c r="G158" s="83">
        <v>6508.94</v>
      </c>
      <c r="H158" s="85">
        <f>SUM(H159:H167)</f>
        <v>13182.210000000001</v>
      </c>
      <c r="I158" s="85">
        <v>13548.78</v>
      </c>
      <c r="J158" s="85">
        <f>SUM(J159:J167)</f>
        <v>26786.029999999995</v>
      </c>
      <c r="K158" s="85">
        <v>21470.63</v>
      </c>
      <c r="L158" s="85">
        <f>SUM(L159:L167)</f>
        <v>38624.090000000011</v>
      </c>
      <c r="M158" s="85"/>
      <c r="N158" s="87">
        <f>SUM(N159:N167)</f>
        <v>56559.070000000007</v>
      </c>
    </row>
    <row r="159" spans="1:14" ht="25.5" x14ac:dyDescent="0.25">
      <c r="A159" s="151"/>
      <c r="B159" s="190"/>
      <c r="C159" s="204" t="s">
        <v>387</v>
      </c>
      <c r="D159" s="204" t="s">
        <v>388</v>
      </c>
      <c r="E159" s="204" t="s">
        <v>389</v>
      </c>
      <c r="F159" s="206" t="s">
        <v>195</v>
      </c>
      <c r="G159" s="228"/>
      <c r="H159" s="235">
        <v>199.87</v>
      </c>
      <c r="I159" s="230"/>
      <c r="J159" s="235">
        <v>299.87</v>
      </c>
      <c r="K159" s="230"/>
      <c r="L159" s="235">
        <v>399.87</v>
      </c>
      <c r="M159" s="230"/>
      <c r="N159" s="236">
        <v>499.87</v>
      </c>
    </row>
    <row r="160" spans="1:14" ht="25.5" x14ac:dyDescent="0.25">
      <c r="A160" s="151"/>
      <c r="B160" s="190"/>
      <c r="C160" s="211" t="s">
        <v>390</v>
      </c>
      <c r="D160" s="211" t="s">
        <v>391</v>
      </c>
      <c r="E160" s="211" t="s">
        <v>392</v>
      </c>
      <c r="F160" s="212" t="s">
        <v>195</v>
      </c>
      <c r="G160" s="237"/>
      <c r="H160" s="238">
        <v>0</v>
      </c>
      <c r="I160" s="239"/>
      <c r="J160" s="238">
        <v>500</v>
      </c>
      <c r="K160" s="239"/>
      <c r="L160" s="238">
        <v>1000</v>
      </c>
      <c r="M160" s="239"/>
      <c r="N160" s="240">
        <v>1500</v>
      </c>
    </row>
    <row r="161" spans="1:14" ht="25.5" x14ac:dyDescent="0.25">
      <c r="A161" s="151"/>
      <c r="B161" s="190"/>
      <c r="C161" s="211" t="s">
        <v>393</v>
      </c>
      <c r="D161" s="211" t="s">
        <v>391</v>
      </c>
      <c r="E161" s="211" t="s">
        <v>392</v>
      </c>
      <c r="F161" s="212" t="s">
        <v>195</v>
      </c>
      <c r="G161" s="237"/>
      <c r="H161" s="238">
        <v>98</v>
      </c>
      <c r="I161" s="239"/>
      <c r="J161" s="238">
        <v>181.33</v>
      </c>
      <c r="K161" s="239"/>
      <c r="L161" s="238">
        <v>264.66000000000003</v>
      </c>
      <c r="M161" s="239"/>
      <c r="N161" s="240">
        <v>348</v>
      </c>
    </row>
    <row r="162" spans="1:14" ht="25.5" x14ac:dyDescent="0.25">
      <c r="A162" s="151"/>
      <c r="B162" s="190"/>
      <c r="C162" s="211" t="s">
        <v>394</v>
      </c>
      <c r="D162" s="211" t="s">
        <v>391</v>
      </c>
      <c r="E162" s="211" t="s">
        <v>392</v>
      </c>
      <c r="F162" s="212" t="s">
        <v>195</v>
      </c>
      <c r="G162" s="237"/>
      <c r="H162" s="238">
        <v>0</v>
      </c>
      <c r="I162" s="239"/>
      <c r="J162" s="238">
        <v>166.67</v>
      </c>
      <c r="K162" s="239"/>
      <c r="L162" s="238">
        <v>333.34</v>
      </c>
      <c r="M162" s="239"/>
      <c r="N162" s="240">
        <v>500</v>
      </c>
    </row>
    <row r="163" spans="1:14" ht="25.5" x14ac:dyDescent="0.25">
      <c r="A163" s="151"/>
      <c r="B163" s="190"/>
      <c r="C163" s="211" t="s">
        <v>395</v>
      </c>
      <c r="D163" s="211" t="s">
        <v>388</v>
      </c>
      <c r="E163" s="211" t="s">
        <v>389</v>
      </c>
      <c r="F163" s="212" t="s">
        <v>201</v>
      </c>
      <c r="G163" s="237"/>
      <c r="H163" s="238">
        <v>0</v>
      </c>
      <c r="I163" s="239"/>
      <c r="J163" s="238">
        <v>90</v>
      </c>
      <c r="K163" s="239"/>
      <c r="L163" s="238">
        <v>90</v>
      </c>
      <c r="M163" s="239"/>
      <c r="N163" s="240">
        <v>500</v>
      </c>
    </row>
    <row r="164" spans="1:14" ht="25.5" x14ac:dyDescent="0.25">
      <c r="A164" s="151"/>
      <c r="B164" s="190"/>
      <c r="C164" s="211" t="s">
        <v>396</v>
      </c>
      <c r="D164" s="211" t="s">
        <v>397</v>
      </c>
      <c r="E164" s="211" t="s">
        <v>398</v>
      </c>
      <c r="F164" s="212" t="s">
        <v>327</v>
      </c>
      <c r="G164" s="237"/>
      <c r="H164" s="238">
        <v>12817.61</v>
      </c>
      <c r="I164" s="239"/>
      <c r="J164" s="238">
        <v>23627.17</v>
      </c>
      <c r="K164" s="239"/>
      <c r="L164" s="238">
        <v>34436.730000000003</v>
      </c>
      <c r="M164" s="239"/>
      <c r="N164" s="240">
        <v>48849.47</v>
      </c>
    </row>
    <row r="165" spans="1:14" ht="25.5" x14ac:dyDescent="0.25">
      <c r="A165" s="151"/>
      <c r="B165" s="190"/>
      <c r="C165" s="211" t="s">
        <v>399</v>
      </c>
      <c r="D165" s="211" t="s">
        <v>397</v>
      </c>
      <c r="E165" s="211" t="s">
        <v>398</v>
      </c>
      <c r="F165" s="212" t="s">
        <v>301</v>
      </c>
      <c r="G165" s="237"/>
      <c r="H165" s="238">
        <v>66.73</v>
      </c>
      <c r="I165" s="239"/>
      <c r="J165" s="238">
        <v>1633.37</v>
      </c>
      <c r="K165" s="239"/>
      <c r="L165" s="238">
        <v>1633.37</v>
      </c>
      <c r="M165" s="239"/>
      <c r="N165" s="240">
        <v>3266.73</v>
      </c>
    </row>
    <row r="166" spans="1:14" ht="25.5" x14ac:dyDescent="0.25">
      <c r="A166" s="151"/>
      <c r="B166" s="190"/>
      <c r="C166" s="211" t="s">
        <v>400</v>
      </c>
      <c r="D166" s="211" t="s">
        <v>397</v>
      </c>
      <c r="E166" s="211" t="s">
        <v>398</v>
      </c>
      <c r="F166" s="212" t="s">
        <v>327</v>
      </c>
      <c r="G166" s="237"/>
      <c r="H166" s="238">
        <v>0</v>
      </c>
      <c r="I166" s="239"/>
      <c r="J166" s="238">
        <v>178.5</v>
      </c>
      <c r="K166" s="239"/>
      <c r="L166" s="238">
        <v>357</v>
      </c>
      <c r="M166" s="239"/>
      <c r="N166" s="240">
        <v>595</v>
      </c>
    </row>
    <row r="167" spans="1:14" ht="25.5" x14ac:dyDescent="0.25">
      <c r="A167" s="151"/>
      <c r="B167" s="190"/>
      <c r="C167" s="191" t="s">
        <v>401</v>
      </c>
      <c r="D167" s="191" t="s">
        <v>388</v>
      </c>
      <c r="E167" s="191" t="s">
        <v>389</v>
      </c>
      <c r="F167" s="195" t="s">
        <v>201</v>
      </c>
      <c r="G167" s="227"/>
      <c r="H167" s="231">
        <v>0</v>
      </c>
      <c r="I167" s="229"/>
      <c r="J167" s="231">
        <v>109.12</v>
      </c>
      <c r="K167" s="229"/>
      <c r="L167" s="231">
        <v>109.12</v>
      </c>
      <c r="M167" s="229"/>
      <c r="N167" s="233">
        <v>500</v>
      </c>
    </row>
    <row r="168" spans="1:14" x14ac:dyDescent="0.25">
      <c r="A168" s="151" t="s">
        <v>68</v>
      </c>
      <c r="B168" s="150" t="s">
        <v>67</v>
      </c>
      <c r="C168" s="193"/>
      <c r="D168" s="193"/>
      <c r="E168" s="193"/>
      <c r="F168" s="245"/>
      <c r="G168" s="166">
        <v>275266.51</v>
      </c>
      <c r="H168" s="167">
        <f>SUM(H169:H285)</f>
        <v>382369.36</v>
      </c>
      <c r="I168" s="167">
        <v>508909.45</v>
      </c>
      <c r="J168" s="167">
        <f>SUM(J169:J285)</f>
        <v>784587.50999999978</v>
      </c>
      <c r="K168" s="167">
        <v>660285.34</v>
      </c>
      <c r="L168" s="167">
        <f>SUM(L169:L285)</f>
        <v>1193205.9799999995</v>
      </c>
      <c r="M168" s="167"/>
      <c r="N168" s="168">
        <f>SUM(N169:N285)</f>
        <v>1599663.9899999998</v>
      </c>
    </row>
    <row r="169" spans="1:14" ht="25.5" x14ac:dyDescent="0.25">
      <c r="A169" s="151"/>
      <c r="B169" s="190"/>
      <c r="C169" s="204" t="s">
        <v>402</v>
      </c>
      <c r="D169" s="204" t="s">
        <v>403</v>
      </c>
      <c r="E169" s="204" t="s">
        <v>404</v>
      </c>
      <c r="F169" s="206" t="s">
        <v>195</v>
      </c>
      <c r="G169" s="247"/>
      <c r="H169" s="254">
        <v>23925.27</v>
      </c>
      <c r="I169" s="249"/>
      <c r="J169" s="254">
        <v>49343.28</v>
      </c>
      <c r="K169" s="249"/>
      <c r="L169" s="254">
        <v>74761.289999999994</v>
      </c>
      <c r="M169" s="249"/>
      <c r="N169" s="255">
        <v>100179.3</v>
      </c>
    </row>
    <row r="170" spans="1:14" ht="25.5" x14ac:dyDescent="0.25">
      <c r="A170" s="151"/>
      <c r="B170" s="190"/>
      <c r="C170" s="211" t="s">
        <v>405</v>
      </c>
      <c r="D170" s="211" t="s">
        <v>403</v>
      </c>
      <c r="E170" s="211" t="s">
        <v>406</v>
      </c>
      <c r="F170" s="212" t="s">
        <v>195</v>
      </c>
      <c r="G170" s="256"/>
      <c r="H170" s="257">
        <v>244.61</v>
      </c>
      <c r="I170" s="258"/>
      <c r="J170" s="257">
        <v>2481.84</v>
      </c>
      <c r="K170" s="258"/>
      <c r="L170" s="257">
        <v>4719.07</v>
      </c>
      <c r="M170" s="258"/>
      <c r="N170" s="259">
        <v>6956.31</v>
      </c>
    </row>
    <row r="171" spans="1:14" ht="51" x14ac:dyDescent="0.25">
      <c r="A171" s="151"/>
      <c r="B171" s="190"/>
      <c r="C171" s="211" t="s">
        <v>407</v>
      </c>
      <c r="D171" s="211" t="s">
        <v>403</v>
      </c>
      <c r="E171" s="211" t="s">
        <v>408</v>
      </c>
      <c r="F171" s="212" t="s">
        <v>301</v>
      </c>
      <c r="G171" s="256"/>
      <c r="H171" s="257">
        <v>0</v>
      </c>
      <c r="I171" s="258"/>
      <c r="J171" s="257">
        <v>10000</v>
      </c>
      <c r="K171" s="258"/>
      <c r="L171" s="257">
        <v>10000</v>
      </c>
      <c r="M171" s="258"/>
      <c r="N171" s="259">
        <v>20000</v>
      </c>
    </row>
    <row r="172" spans="1:14" ht="25.5" x14ac:dyDescent="0.25">
      <c r="A172" s="151"/>
      <c r="B172" s="190"/>
      <c r="C172" s="211" t="s">
        <v>409</v>
      </c>
      <c r="D172" s="211" t="s">
        <v>410</v>
      </c>
      <c r="E172" s="211" t="s">
        <v>411</v>
      </c>
      <c r="F172" s="212" t="s">
        <v>195</v>
      </c>
      <c r="G172" s="256"/>
      <c r="H172" s="257">
        <v>1153.05</v>
      </c>
      <c r="I172" s="258"/>
      <c r="J172" s="257">
        <v>2102.0300000000002</v>
      </c>
      <c r="K172" s="258"/>
      <c r="L172" s="257">
        <v>3051.01</v>
      </c>
      <c r="M172" s="258"/>
      <c r="N172" s="259">
        <v>4000</v>
      </c>
    </row>
    <row r="173" spans="1:14" ht="25.5" x14ac:dyDescent="0.25">
      <c r="A173" s="151"/>
      <c r="B173" s="190"/>
      <c r="C173" s="211" t="s">
        <v>412</v>
      </c>
      <c r="D173" s="211" t="s">
        <v>413</v>
      </c>
      <c r="E173" s="211" t="s">
        <v>414</v>
      </c>
      <c r="F173" s="212" t="s">
        <v>195</v>
      </c>
      <c r="G173" s="256"/>
      <c r="H173" s="257">
        <v>1310.57</v>
      </c>
      <c r="I173" s="258"/>
      <c r="J173" s="257">
        <v>7896.05</v>
      </c>
      <c r="K173" s="258"/>
      <c r="L173" s="257">
        <v>14481.53</v>
      </c>
      <c r="M173" s="258"/>
      <c r="N173" s="259">
        <v>21067.02</v>
      </c>
    </row>
    <row r="174" spans="1:14" ht="25.5" x14ac:dyDescent="0.25">
      <c r="A174" s="151"/>
      <c r="B174" s="190"/>
      <c r="C174" s="211" t="s">
        <v>415</v>
      </c>
      <c r="D174" s="211" t="s">
        <v>416</v>
      </c>
      <c r="E174" s="211" t="s">
        <v>417</v>
      </c>
      <c r="F174" s="212" t="s">
        <v>201</v>
      </c>
      <c r="G174" s="256"/>
      <c r="H174" s="257">
        <v>0</v>
      </c>
      <c r="I174" s="258"/>
      <c r="J174" s="257">
        <v>0</v>
      </c>
      <c r="K174" s="258"/>
      <c r="L174" s="257">
        <v>0</v>
      </c>
      <c r="M174" s="258"/>
      <c r="N174" s="259">
        <v>5000</v>
      </c>
    </row>
    <row r="175" spans="1:14" ht="25.5" x14ac:dyDescent="0.25">
      <c r="A175" s="151"/>
      <c r="B175" s="190"/>
      <c r="C175" s="211" t="s">
        <v>418</v>
      </c>
      <c r="D175" s="211" t="s">
        <v>419</v>
      </c>
      <c r="E175" s="211" t="s">
        <v>420</v>
      </c>
      <c r="F175" s="212" t="s">
        <v>195</v>
      </c>
      <c r="G175" s="256"/>
      <c r="H175" s="257">
        <v>3035.97</v>
      </c>
      <c r="I175" s="258"/>
      <c r="J175" s="257">
        <v>6979.97</v>
      </c>
      <c r="K175" s="258"/>
      <c r="L175" s="257">
        <v>10923.97</v>
      </c>
      <c r="M175" s="258"/>
      <c r="N175" s="259">
        <v>14867.97</v>
      </c>
    </row>
    <row r="176" spans="1:14" ht="38.25" x14ac:dyDescent="0.25">
      <c r="A176" s="151"/>
      <c r="B176" s="190"/>
      <c r="C176" s="211" t="s">
        <v>421</v>
      </c>
      <c r="D176" s="211" t="s">
        <v>422</v>
      </c>
      <c r="E176" s="211" t="s">
        <v>423</v>
      </c>
      <c r="F176" s="212" t="s">
        <v>195</v>
      </c>
      <c r="G176" s="256"/>
      <c r="H176" s="257">
        <v>40.57</v>
      </c>
      <c r="I176" s="258"/>
      <c r="J176" s="257">
        <v>527.04999999999995</v>
      </c>
      <c r="K176" s="258"/>
      <c r="L176" s="257">
        <v>1013.53</v>
      </c>
      <c r="M176" s="258"/>
      <c r="N176" s="259">
        <v>1500</v>
      </c>
    </row>
    <row r="177" spans="1:14" ht="25.5" x14ac:dyDescent="0.25">
      <c r="A177" s="151"/>
      <c r="B177" s="190"/>
      <c r="C177" s="211" t="s">
        <v>424</v>
      </c>
      <c r="D177" s="211" t="s">
        <v>425</v>
      </c>
      <c r="E177" s="211" t="s">
        <v>426</v>
      </c>
      <c r="F177" s="212" t="s">
        <v>195</v>
      </c>
      <c r="G177" s="256"/>
      <c r="H177" s="257">
        <v>148.84</v>
      </c>
      <c r="I177" s="258"/>
      <c r="J177" s="257">
        <v>765.89</v>
      </c>
      <c r="K177" s="258"/>
      <c r="L177" s="257">
        <v>1382.94</v>
      </c>
      <c r="M177" s="258"/>
      <c r="N177" s="259">
        <v>2000</v>
      </c>
    </row>
    <row r="178" spans="1:14" ht="25.5" x14ac:dyDescent="0.25">
      <c r="A178" s="151"/>
      <c r="B178" s="190"/>
      <c r="C178" s="211" t="s">
        <v>427</v>
      </c>
      <c r="D178" s="211" t="s">
        <v>410</v>
      </c>
      <c r="E178" s="211" t="s">
        <v>197</v>
      </c>
      <c r="F178" s="212" t="s">
        <v>301</v>
      </c>
      <c r="G178" s="256"/>
      <c r="H178" s="257">
        <v>0</v>
      </c>
      <c r="I178" s="258"/>
      <c r="J178" s="257">
        <v>250</v>
      </c>
      <c r="K178" s="258"/>
      <c r="L178" s="257">
        <v>250</v>
      </c>
      <c r="M178" s="258"/>
      <c r="N178" s="259">
        <v>500</v>
      </c>
    </row>
    <row r="179" spans="1:14" ht="25.5" x14ac:dyDescent="0.25">
      <c r="A179" s="151"/>
      <c r="B179" s="190"/>
      <c r="C179" s="211" t="s">
        <v>428</v>
      </c>
      <c r="D179" s="211" t="s">
        <v>429</v>
      </c>
      <c r="E179" s="211" t="s">
        <v>197</v>
      </c>
      <c r="F179" s="212" t="s">
        <v>195</v>
      </c>
      <c r="G179" s="256"/>
      <c r="H179" s="257">
        <v>0</v>
      </c>
      <c r="I179" s="258"/>
      <c r="J179" s="257">
        <v>166.67</v>
      </c>
      <c r="K179" s="258"/>
      <c r="L179" s="257">
        <v>333.34</v>
      </c>
      <c r="M179" s="258"/>
      <c r="N179" s="259">
        <v>500</v>
      </c>
    </row>
    <row r="180" spans="1:14" ht="25.5" x14ac:dyDescent="0.25">
      <c r="A180" s="151"/>
      <c r="B180" s="190"/>
      <c r="C180" s="211" t="s">
        <v>430</v>
      </c>
      <c r="D180" s="211" t="s">
        <v>429</v>
      </c>
      <c r="E180" s="211" t="s">
        <v>431</v>
      </c>
      <c r="F180" s="212" t="s">
        <v>201</v>
      </c>
      <c r="G180" s="256"/>
      <c r="H180" s="257">
        <v>2900</v>
      </c>
      <c r="I180" s="258"/>
      <c r="J180" s="257">
        <v>3390</v>
      </c>
      <c r="K180" s="258"/>
      <c r="L180" s="257">
        <v>3390</v>
      </c>
      <c r="M180" s="258"/>
      <c r="N180" s="259">
        <v>6900</v>
      </c>
    </row>
    <row r="181" spans="1:14" ht="25.5" x14ac:dyDescent="0.25">
      <c r="A181" s="151"/>
      <c r="B181" s="190"/>
      <c r="C181" s="211" t="s">
        <v>432</v>
      </c>
      <c r="D181" s="211" t="s">
        <v>419</v>
      </c>
      <c r="E181" s="211" t="s">
        <v>433</v>
      </c>
      <c r="F181" s="212" t="s">
        <v>301</v>
      </c>
      <c r="G181" s="256"/>
      <c r="H181" s="257">
        <v>0</v>
      </c>
      <c r="I181" s="258"/>
      <c r="J181" s="257">
        <v>2500</v>
      </c>
      <c r="K181" s="258"/>
      <c r="L181" s="257">
        <v>2500</v>
      </c>
      <c r="M181" s="258"/>
      <c r="N181" s="259">
        <v>5000</v>
      </c>
    </row>
    <row r="182" spans="1:14" ht="25.5" x14ac:dyDescent="0.25">
      <c r="A182" s="151"/>
      <c r="B182" s="190"/>
      <c r="C182" s="211" t="s">
        <v>434</v>
      </c>
      <c r="D182" s="211" t="s">
        <v>429</v>
      </c>
      <c r="E182" s="211" t="s">
        <v>435</v>
      </c>
      <c r="F182" s="212" t="s">
        <v>198</v>
      </c>
      <c r="G182" s="256"/>
      <c r="H182" s="257">
        <v>3319.55</v>
      </c>
      <c r="I182" s="258"/>
      <c r="J182" s="257">
        <v>6472.35</v>
      </c>
      <c r="K182" s="258"/>
      <c r="L182" s="257">
        <v>6895.95</v>
      </c>
      <c r="M182" s="258"/>
      <c r="N182" s="259">
        <v>7319.55</v>
      </c>
    </row>
    <row r="183" spans="1:14" ht="25.5" x14ac:dyDescent="0.25">
      <c r="A183" s="151"/>
      <c r="B183" s="190"/>
      <c r="C183" s="211" t="s">
        <v>436</v>
      </c>
      <c r="D183" s="211" t="s">
        <v>413</v>
      </c>
      <c r="E183" s="211" t="s">
        <v>437</v>
      </c>
      <c r="F183" s="212" t="s">
        <v>198</v>
      </c>
      <c r="G183" s="256"/>
      <c r="H183" s="257">
        <v>1776.32</v>
      </c>
      <c r="I183" s="258"/>
      <c r="J183" s="257">
        <v>1776.32</v>
      </c>
      <c r="K183" s="258"/>
      <c r="L183" s="257">
        <v>5036.1499999999996</v>
      </c>
      <c r="M183" s="258"/>
      <c r="N183" s="259">
        <v>5036.1499999999996</v>
      </c>
    </row>
    <row r="184" spans="1:14" ht="25.5" x14ac:dyDescent="0.25">
      <c r="A184" s="151"/>
      <c r="B184" s="190"/>
      <c r="C184" s="211" t="s">
        <v>438</v>
      </c>
      <c r="D184" s="211" t="s">
        <v>439</v>
      </c>
      <c r="E184" s="211" t="s">
        <v>440</v>
      </c>
      <c r="F184" s="212" t="s">
        <v>198</v>
      </c>
      <c r="G184" s="256"/>
      <c r="H184" s="257">
        <v>1445.14</v>
      </c>
      <c r="I184" s="258"/>
      <c r="J184" s="257">
        <v>8502.01</v>
      </c>
      <c r="K184" s="258"/>
      <c r="L184" s="257">
        <v>15558.88</v>
      </c>
      <c r="M184" s="258"/>
      <c r="N184" s="259">
        <v>29672.6</v>
      </c>
    </row>
    <row r="185" spans="1:14" ht="25.5" x14ac:dyDescent="0.25">
      <c r="A185" s="151"/>
      <c r="B185" s="190"/>
      <c r="C185" s="211" t="s">
        <v>441</v>
      </c>
      <c r="D185" s="211" t="s">
        <v>442</v>
      </c>
      <c r="E185" s="211" t="s">
        <v>443</v>
      </c>
      <c r="F185" s="212" t="s">
        <v>327</v>
      </c>
      <c r="G185" s="256"/>
      <c r="H185" s="257">
        <v>16963.68</v>
      </c>
      <c r="I185" s="258"/>
      <c r="J185" s="257">
        <v>28796.880000000001</v>
      </c>
      <c r="K185" s="258"/>
      <c r="L185" s="257">
        <v>40630.080000000002</v>
      </c>
      <c r="M185" s="258"/>
      <c r="N185" s="259">
        <v>56407.67</v>
      </c>
    </row>
    <row r="186" spans="1:14" ht="25.5" x14ac:dyDescent="0.25">
      <c r="A186" s="151"/>
      <c r="B186" s="190"/>
      <c r="C186" s="211" t="s">
        <v>444</v>
      </c>
      <c r="D186" s="211" t="s">
        <v>442</v>
      </c>
      <c r="E186" s="211" t="s">
        <v>445</v>
      </c>
      <c r="F186" s="212" t="s">
        <v>301</v>
      </c>
      <c r="G186" s="256"/>
      <c r="H186" s="257">
        <v>0</v>
      </c>
      <c r="I186" s="258"/>
      <c r="J186" s="257">
        <v>1250</v>
      </c>
      <c r="K186" s="258"/>
      <c r="L186" s="257">
        <v>1250</v>
      </c>
      <c r="M186" s="258"/>
      <c r="N186" s="259">
        <v>2500</v>
      </c>
    </row>
    <row r="187" spans="1:14" ht="25.5" x14ac:dyDescent="0.25">
      <c r="A187" s="151"/>
      <c r="B187" s="190"/>
      <c r="C187" s="211" t="s">
        <v>446</v>
      </c>
      <c r="D187" s="211" t="s">
        <v>410</v>
      </c>
      <c r="E187" s="211" t="s">
        <v>447</v>
      </c>
      <c r="F187" s="212" t="s">
        <v>301</v>
      </c>
      <c r="G187" s="256"/>
      <c r="H187" s="257">
        <v>10297.540000000001</v>
      </c>
      <c r="I187" s="258"/>
      <c r="J187" s="257">
        <v>10297.540000000001</v>
      </c>
      <c r="K187" s="258"/>
      <c r="L187" s="257">
        <v>10297.540000000001</v>
      </c>
      <c r="M187" s="258"/>
      <c r="N187" s="259">
        <v>16000</v>
      </c>
    </row>
    <row r="188" spans="1:14" ht="38.25" x14ac:dyDescent="0.25">
      <c r="A188" s="151"/>
      <c r="B188" s="190"/>
      <c r="C188" s="211" t="s">
        <v>448</v>
      </c>
      <c r="D188" s="211" t="s">
        <v>422</v>
      </c>
      <c r="E188" s="211" t="s">
        <v>449</v>
      </c>
      <c r="F188" s="212" t="s">
        <v>195</v>
      </c>
      <c r="G188" s="256"/>
      <c r="H188" s="257">
        <v>13099.96</v>
      </c>
      <c r="I188" s="258"/>
      <c r="J188" s="257">
        <v>20807.02</v>
      </c>
      <c r="K188" s="258"/>
      <c r="L188" s="257">
        <v>28514.080000000002</v>
      </c>
      <c r="M188" s="258"/>
      <c r="N188" s="259">
        <v>36221.129999999997</v>
      </c>
    </row>
    <row r="189" spans="1:14" ht="25.5" x14ac:dyDescent="0.25">
      <c r="A189" s="151"/>
      <c r="B189" s="190"/>
      <c r="C189" s="211" t="s">
        <v>450</v>
      </c>
      <c r="D189" s="211" t="s">
        <v>439</v>
      </c>
      <c r="E189" s="211" t="s">
        <v>440</v>
      </c>
      <c r="F189" s="212" t="s">
        <v>201</v>
      </c>
      <c r="G189" s="256"/>
      <c r="H189" s="257">
        <v>3758.3</v>
      </c>
      <c r="I189" s="258"/>
      <c r="J189" s="257">
        <v>8776.14</v>
      </c>
      <c r="K189" s="258"/>
      <c r="L189" s="257">
        <v>11638.14</v>
      </c>
      <c r="M189" s="258"/>
      <c r="N189" s="259">
        <v>11638.14</v>
      </c>
    </row>
    <row r="190" spans="1:14" ht="25.5" x14ac:dyDescent="0.25">
      <c r="A190" s="151"/>
      <c r="B190" s="190"/>
      <c r="C190" s="211" t="s">
        <v>451</v>
      </c>
      <c r="D190" s="211" t="s">
        <v>442</v>
      </c>
      <c r="E190" s="211" t="s">
        <v>452</v>
      </c>
      <c r="F190" s="212" t="s">
        <v>327</v>
      </c>
      <c r="G190" s="256"/>
      <c r="H190" s="257">
        <v>1635.36</v>
      </c>
      <c r="I190" s="258"/>
      <c r="J190" s="257">
        <v>3760.33</v>
      </c>
      <c r="K190" s="258"/>
      <c r="L190" s="257">
        <v>5885.3</v>
      </c>
      <c r="M190" s="258"/>
      <c r="N190" s="259">
        <v>8718.59</v>
      </c>
    </row>
    <row r="191" spans="1:14" ht="25.5" x14ac:dyDescent="0.25">
      <c r="A191" s="151"/>
      <c r="B191" s="190"/>
      <c r="C191" s="211" t="s">
        <v>453</v>
      </c>
      <c r="D191" s="211" t="s">
        <v>442</v>
      </c>
      <c r="E191" s="211" t="s">
        <v>443</v>
      </c>
      <c r="F191" s="212" t="s">
        <v>327</v>
      </c>
      <c r="G191" s="256"/>
      <c r="H191" s="257">
        <v>458</v>
      </c>
      <c r="I191" s="258"/>
      <c r="J191" s="257">
        <v>1423.3</v>
      </c>
      <c r="K191" s="258"/>
      <c r="L191" s="257">
        <v>2388.6</v>
      </c>
      <c r="M191" s="258"/>
      <c r="N191" s="259">
        <v>3675.67</v>
      </c>
    </row>
    <row r="192" spans="1:14" ht="25.5" x14ac:dyDescent="0.25">
      <c r="A192" s="151"/>
      <c r="B192" s="190"/>
      <c r="C192" s="211" t="s">
        <v>454</v>
      </c>
      <c r="D192" s="211" t="s">
        <v>442</v>
      </c>
      <c r="E192" s="211" t="s">
        <v>445</v>
      </c>
      <c r="F192" s="212" t="s">
        <v>301</v>
      </c>
      <c r="G192" s="256"/>
      <c r="H192" s="257">
        <v>49.19</v>
      </c>
      <c r="I192" s="258"/>
      <c r="J192" s="257">
        <v>324.60000000000002</v>
      </c>
      <c r="K192" s="258"/>
      <c r="L192" s="257">
        <v>324.60000000000002</v>
      </c>
      <c r="M192" s="258"/>
      <c r="N192" s="259">
        <v>649.19000000000005</v>
      </c>
    </row>
    <row r="193" spans="1:14" ht="25.5" x14ac:dyDescent="0.25">
      <c r="A193" s="151"/>
      <c r="B193" s="190"/>
      <c r="C193" s="211" t="s">
        <v>455</v>
      </c>
      <c r="D193" s="211" t="s">
        <v>410</v>
      </c>
      <c r="E193" s="211" t="s">
        <v>447</v>
      </c>
      <c r="F193" s="212" t="s">
        <v>195</v>
      </c>
      <c r="G193" s="256"/>
      <c r="H193" s="257">
        <v>5030.49</v>
      </c>
      <c r="I193" s="258"/>
      <c r="J193" s="257">
        <v>9700.52</v>
      </c>
      <c r="K193" s="258"/>
      <c r="L193" s="257">
        <v>14370.55</v>
      </c>
      <c r="M193" s="258"/>
      <c r="N193" s="259">
        <v>19040.580000000002</v>
      </c>
    </row>
    <row r="194" spans="1:14" ht="38.25" x14ac:dyDescent="0.25">
      <c r="A194" s="151"/>
      <c r="B194" s="190"/>
      <c r="C194" s="211" t="s">
        <v>456</v>
      </c>
      <c r="D194" s="211" t="s">
        <v>410</v>
      </c>
      <c r="E194" s="211" t="s">
        <v>457</v>
      </c>
      <c r="F194" s="212" t="s">
        <v>301</v>
      </c>
      <c r="G194" s="256"/>
      <c r="H194" s="257">
        <v>0</v>
      </c>
      <c r="I194" s="258"/>
      <c r="J194" s="257">
        <v>1000</v>
      </c>
      <c r="K194" s="258"/>
      <c r="L194" s="257">
        <v>1000</v>
      </c>
      <c r="M194" s="258"/>
      <c r="N194" s="259">
        <v>2000</v>
      </c>
    </row>
    <row r="195" spans="1:14" ht="25.5" x14ac:dyDescent="0.25">
      <c r="A195" s="151"/>
      <c r="B195" s="190"/>
      <c r="C195" s="211" t="s">
        <v>458</v>
      </c>
      <c r="D195" s="211" t="s">
        <v>410</v>
      </c>
      <c r="E195" s="211" t="s">
        <v>459</v>
      </c>
      <c r="F195" s="212" t="s">
        <v>195</v>
      </c>
      <c r="G195" s="256"/>
      <c r="H195" s="257">
        <v>0</v>
      </c>
      <c r="I195" s="258"/>
      <c r="J195" s="257">
        <v>400</v>
      </c>
      <c r="K195" s="258"/>
      <c r="L195" s="257">
        <v>800</v>
      </c>
      <c r="M195" s="258"/>
      <c r="N195" s="259">
        <v>1200</v>
      </c>
    </row>
    <row r="196" spans="1:14" ht="38.25" x14ac:dyDescent="0.25">
      <c r="A196" s="151"/>
      <c r="B196" s="190"/>
      <c r="C196" s="211" t="s">
        <v>460</v>
      </c>
      <c r="D196" s="211" t="s">
        <v>422</v>
      </c>
      <c r="E196" s="211" t="s">
        <v>449</v>
      </c>
      <c r="F196" s="212" t="s">
        <v>195</v>
      </c>
      <c r="G196" s="256"/>
      <c r="H196" s="257">
        <v>16133.85</v>
      </c>
      <c r="I196" s="258"/>
      <c r="J196" s="257">
        <v>25007.27</v>
      </c>
      <c r="K196" s="258"/>
      <c r="L196" s="257">
        <v>33880.69</v>
      </c>
      <c r="M196" s="258"/>
      <c r="N196" s="259">
        <v>42754.1</v>
      </c>
    </row>
    <row r="197" spans="1:14" ht="25.5" x14ac:dyDescent="0.25">
      <c r="A197" s="151"/>
      <c r="B197" s="190"/>
      <c r="C197" s="211" t="s">
        <v>461</v>
      </c>
      <c r="D197" s="211" t="s">
        <v>410</v>
      </c>
      <c r="E197" s="211" t="s">
        <v>447</v>
      </c>
      <c r="F197" s="212" t="s">
        <v>301</v>
      </c>
      <c r="G197" s="256"/>
      <c r="H197" s="257">
        <v>8238.0400000000009</v>
      </c>
      <c r="I197" s="258"/>
      <c r="J197" s="257">
        <v>8238.0400000000009</v>
      </c>
      <c r="K197" s="258"/>
      <c r="L197" s="257">
        <v>8238.0400000000009</v>
      </c>
      <c r="M197" s="258"/>
      <c r="N197" s="259">
        <v>12000</v>
      </c>
    </row>
    <row r="198" spans="1:14" ht="25.5" x14ac:dyDescent="0.25">
      <c r="A198" s="151"/>
      <c r="B198" s="190"/>
      <c r="C198" s="211" t="s">
        <v>462</v>
      </c>
      <c r="D198" s="211" t="s">
        <v>425</v>
      </c>
      <c r="E198" s="211" t="s">
        <v>463</v>
      </c>
      <c r="F198" s="212" t="s">
        <v>195</v>
      </c>
      <c r="G198" s="256"/>
      <c r="H198" s="257">
        <v>2196.1999999999998</v>
      </c>
      <c r="I198" s="258"/>
      <c r="J198" s="257">
        <v>4313.82</v>
      </c>
      <c r="K198" s="258"/>
      <c r="L198" s="257">
        <v>6431.44</v>
      </c>
      <c r="M198" s="258"/>
      <c r="N198" s="259">
        <v>8549.0499999999993</v>
      </c>
    </row>
    <row r="199" spans="1:14" ht="25.5" x14ac:dyDescent="0.25">
      <c r="A199" s="151"/>
      <c r="B199" s="190"/>
      <c r="C199" s="211" t="s">
        <v>464</v>
      </c>
      <c r="D199" s="211" t="s">
        <v>465</v>
      </c>
      <c r="E199" s="211" t="s">
        <v>466</v>
      </c>
      <c r="F199" s="212" t="s">
        <v>195</v>
      </c>
      <c r="G199" s="256"/>
      <c r="H199" s="257">
        <v>1409</v>
      </c>
      <c r="I199" s="258"/>
      <c r="J199" s="257">
        <v>18882.64</v>
      </c>
      <c r="K199" s="258"/>
      <c r="L199" s="257">
        <v>36356.28</v>
      </c>
      <c r="M199" s="258"/>
      <c r="N199" s="259">
        <v>53829.919999999998</v>
      </c>
    </row>
    <row r="200" spans="1:14" ht="25.5" x14ac:dyDescent="0.25">
      <c r="A200" s="151"/>
      <c r="B200" s="190"/>
      <c r="C200" s="211" t="s">
        <v>467</v>
      </c>
      <c r="D200" s="211" t="s">
        <v>419</v>
      </c>
      <c r="E200" s="211" t="s">
        <v>197</v>
      </c>
      <c r="F200" s="212" t="s">
        <v>195</v>
      </c>
      <c r="G200" s="256"/>
      <c r="H200" s="257">
        <v>3489.69</v>
      </c>
      <c r="I200" s="258"/>
      <c r="J200" s="257">
        <v>11520.46</v>
      </c>
      <c r="K200" s="258"/>
      <c r="L200" s="257">
        <v>19551.23</v>
      </c>
      <c r="M200" s="258"/>
      <c r="N200" s="259">
        <v>27582.01</v>
      </c>
    </row>
    <row r="201" spans="1:14" ht="25.5" x14ac:dyDescent="0.25">
      <c r="A201" s="151"/>
      <c r="B201" s="190"/>
      <c r="C201" s="211" t="s">
        <v>468</v>
      </c>
      <c r="D201" s="211" t="s">
        <v>410</v>
      </c>
      <c r="E201" s="211" t="s">
        <v>411</v>
      </c>
      <c r="F201" s="212" t="s">
        <v>201</v>
      </c>
      <c r="G201" s="256"/>
      <c r="H201" s="257">
        <v>400</v>
      </c>
      <c r="I201" s="258"/>
      <c r="J201" s="257">
        <v>700</v>
      </c>
      <c r="K201" s="258"/>
      <c r="L201" s="257">
        <v>700</v>
      </c>
      <c r="M201" s="258"/>
      <c r="N201" s="259">
        <v>1000</v>
      </c>
    </row>
    <row r="202" spans="1:14" ht="38.25" x14ac:dyDescent="0.25">
      <c r="A202" s="151"/>
      <c r="B202" s="190"/>
      <c r="C202" s="211" t="s">
        <v>469</v>
      </c>
      <c r="D202" s="211" t="s">
        <v>470</v>
      </c>
      <c r="E202" s="211" t="s">
        <v>471</v>
      </c>
      <c r="F202" s="212" t="s">
        <v>201</v>
      </c>
      <c r="G202" s="256"/>
      <c r="H202" s="257">
        <v>0</v>
      </c>
      <c r="I202" s="258"/>
      <c r="J202" s="257">
        <v>250</v>
      </c>
      <c r="K202" s="258"/>
      <c r="L202" s="257">
        <v>375</v>
      </c>
      <c r="M202" s="258"/>
      <c r="N202" s="259">
        <v>500</v>
      </c>
    </row>
    <row r="203" spans="1:14" ht="25.5" x14ac:dyDescent="0.25">
      <c r="A203" s="151"/>
      <c r="B203" s="190"/>
      <c r="C203" s="211" t="s">
        <v>472</v>
      </c>
      <c r="D203" s="211" t="s">
        <v>439</v>
      </c>
      <c r="E203" s="211" t="s">
        <v>473</v>
      </c>
      <c r="F203" s="212" t="s">
        <v>201</v>
      </c>
      <c r="G203" s="256"/>
      <c r="H203" s="257">
        <v>0</v>
      </c>
      <c r="I203" s="258"/>
      <c r="J203" s="257">
        <v>1000</v>
      </c>
      <c r="K203" s="258"/>
      <c r="L203" s="257">
        <v>1000</v>
      </c>
      <c r="M203" s="258"/>
      <c r="N203" s="259">
        <v>1000</v>
      </c>
    </row>
    <row r="204" spans="1:14" ht="25.5" x14ac:dyDescent="0.25">
      <c r="A204" s="151"/>
      <c r="B204" s="190"/>
      <c r="C204" s="211" t="s">
        <v>474</v>
      </c>
      <c r="D204" s="211" t="s">
        <v>410</v>
      </c>
      <c r="E204" s="211" t="s">
        <v>475</v>
      </c>
      <c r="F204" s="212" t="s">
        <v>201</v>
      </c>
      <c r="G204" s="256"/>
      <c r="H204" s="257">
        <v>0</v>
      </c>
      <c r="I204" s="258"/>
      <c r="J204" s="257">
        <v>0</v>
      </c>
      <c r="K204" s="258"/>
      <c r="L204" s="257">
        <v>400</v>
      </c>
      <c r="M204" s="258"/>
      <c r="N204" s="259">
        <v>400</v>
      </c>
    </row>
    <row r="205" spans="1:14" ht="25.5" x14ac:dyDescent="0.25">
      <c r="A205" s="151"/>
      <c r="B205" s="190"/>
      <c r="C205" s="211" t="s">
        <v>476</v>
      </c>
      <c r="D205" s="211" t="s">
        <v>477</v>
      </c>
      <c r="E205" s="211" t="s">
        <v>197</v>
      </c>
      <c r="F205" s="212" t="s">
        <v>201</v>
      </c>
      <c r="G205" s="256"/>
      <c r="H205" s="257">
        <v>0</v>
      </c>
      <c r="I205" s="258"/>
      <c r="J205" s="257">
        <v>250</v>
      </c>
      <c r="K205" s="258"/>
      <c r="L205" s="257">
        <v>350</v>
      </c>
      <c r="M205" s="258"/>
      <c r="N205" s="259">
        <v>450</v>
      </c>
    </row>
    <row r="206" spans="1:14" ht="25.5" x14ac:dyDescent="0.25">
      <c r="A206" s="151"/>
      <c r="B206" s="190"/>
      <c r="C206" s="211" t="s">
        <v>478</v>
      </c>
      <c r="D206" s="211" t="s">
        <v>465</v>
      </c>
      <c r="E206" s="211" t="s">
        <v>479</v>
      </c>
      <c r="F206" s="212" t="s">
        <v>301</v>
      </c>
      <c r="G206" s="256"/>
      <c r="H206" s="257">
        <v>0</v>
      </c>
      <c r="I206" s="258"/>
      <c r="J206" s="257">
        <v>4081.98</v>
      </c>
      <c r="K206" s="258"/>
      <c r="L206" s="257">
        <v>4081.98</v>
      </c>
      <c r="M206" s="258"/>
      <c r="N206" s="259">
        <v>8163.95</v>
      </c>
    </row>
    <row r="207" spans="1:14" ht="25.5" x14ac:dyDescent="0.25">
      <c r="A207" s="151"/>
      <c r="B207" s="190"/>
      <c r="C207" s="211" t="s">
        <v>480</v>
      </c>
      <c r="D207" s="211" t="s">
        <v>481</v>
      </c>
      <c r="E207" s="211" t="s">
        <v>482</v>
      </c>
      <c r="F207" s="212" t="s">
        <v>195</v>
      </c>
      <c r="G207" s="256"/>
      <c r="H207" s="257">
        <v>50.02</v>
      </c>
      <c r="I207" s="258"/>
      <c r="J207" s="257">
        <v>2416.69</v>
      </c>
      <c r="K207" s="258"/>
      <c r="L207" s="257">
        <v>4783.3599999999997</v>
      </c>
      <c r="M207" s="258"/>
      <c r="N207" s="259">
        <v>7150.02</v>
      </c>
    </row>
    <row r="208" spans="1:14" ht="38.25" x14ac:dyDescent="0.25">
      <c r="A208" s="151"/>
      <c r="B208" s="190"/>
      <c r="C208" s="211" t="s">
        <v>483</v>
      </c>
      <c r="D208" s="211" t="s">
        <v>481</v>
      </c>
      <c r="E208" s="211" t="s">
        <v>482</v>
      </c>
      <c r="F208" s="212" t="s">
        <v>198</v>
      </c>
      <c r="G208" s="256"/>
      <c r="H208" s="257">
        <v>0</v>
      </c>
      <c r="I208" s="258"/>
      <c r="J208" s="257">
        <v>11135</v>
      </c>
      <c r="K208" s="258"/>
      <c r="L208" s="257">
        <v>11135</v>
      </c>
      <c r="M208" s="258"/>
      <c r="N208" s="259">
        <v>11135</v>
      </c>
    </row>
    <row r="209" spans="1:14" ht="25.5" x14ac:dyDescent="0.25">
      <c r="A209" s="151"/>
      <c r="B209" s="190"/>
      <c r="C209" s="211" t="s">
        <v>484</v>
      </c>
      <c r="D209" s="211" t="s">
        <v>481</v>
      </c>
      <c r="E209" s="211" t="s">
        <v>482</v>
      </c>
      <c r="F209" s="212" t="s">
        <v>301</v>
      </c>
      <c r="G209" s="256"/>
      <c r="H209" s="257">
        <v>0</v>
      </c>
      <c r="I209" s="258"/>
      <c r="J209" s="257">
        <v>175</v>
      </c>
      <c r="K209" s="258"/>
      <c r="L209" s="257">
        <v>175</v>
      </c>
      <c r="M209" s="258"/>
      <c r="N209" s="259">
        <v>350</v>
      </c>
    </row>
    <row r="210" spans="1:14" ht="25.5" x14ac:dyDescent="0.25">
      <c r="A210" s="151"/>
      <c r="B210" s="190"/>
      <c r="C210" s="211" t="s">
        <v>485</v>
      </c>
      <c r="D210" s="211" t="s">
        <v>481</v>
      </c>
      <c r="E210" s="211" t="s">
        <v>486</v>
      </c>
      <c r="F210" s="212" t="s">
        <v>195</v>
      </c>
      <c r="G210" s="256"/>
      <c r="H210" s="257">
        <v>6545.91</v>
      </c>
      <c r="I210" s="258"/>
      <c r="J210" s="257">
        <v>8258.48</v>
      </c>
      <c r="K210" s="258"/>
      <c r="L210" s="257">
        <v>9971.0499999999993</v>
      </c>
      <c r="M210" s="258"/>
      <c r="N210" s="259">
        <v>11683.61</v>
      </c>
    </row>
    <row r="211" spans="1:14" ht="38.25" x14ac:dyDescent="0.25">
      <c r="A211" s="151"/>
      <c r="B211" s="190"/>
      <c r="C211" s="211" t="s">
        <v>487</v>
      </c>
      <c r="D211" s="211" t="s">
        <v>481</v>
      </c>
      <c r="E211" s="211" t="s">
        <v>197</v>
      </c>
      <c r="F211" s="212" t="s">
        <v>201</v>
      </c>
      <c r="G211" s="256"/>
      <c r="H211" s="257">
        <v>0</v>
      </c>
      <c r="I211" s="258"/>
      <c r="J211" s="257">
        <v>14274</v>
      </c>
      <c r="K211" s="258"/>
      <c r="L211" s="257">
        <v>14274</v>
      </c>
      <c r="M211" s="258"/>
      <c r="N211" s="259">
        <v>47427</v>
      </c>
    </row>
    <row r="212" spans="1:14" ht="38.25" x14ac:dyDescent="0.25">
      <c r="A212" s="151"/>
      <c r="B212" s="190"/>
      <c r="C212" s="211" t="s">
        <v>488</v>
      </c>
      <c r="D212" s="211" t="s">
        <v>489</v>
      </c>
      <c r="E212" s="211" t="s">
        <v>490</v>
      </c>
      <c r="F212" s="212" t="s">
        <v>198</v>
      </c>
      <c r="G212" s="256"/>
      <c r="H212" s="257">
        <v>0</v>
      </c>
      <c r="I212" s="258"/>
      <c r="J212" s="257">
        <v>1500</v>
      </c>
      <c r="K212" s="258"/>
      <c r="L212" s="257">
        <v>1500</v>
      </c>
      <c r="M212" s="258"/>
      <c r="N212" s="259">
        <v>1500</v>
      </c>
    </row>
    <row r="213" spans="1:14" ht="25.5" x14ac:dyDescent="0.25">
      <c r="A213" s="151"/>
      <c r="B213" s="190"/>
      <c r="C213" s="211" t="s">
        <v>491</v>
      </c>
      <c r="D213" s="211" t="s">
        <v>465</v>
      </c>
      <c r="E213" s="211" t="s">
        <v>492</v>
      </c>
      <c r="F213" s="212" t="s">
        <v>201</v>
      </c>
      <c r="G213" s="256"/>
      <c r="H213" s="257">
        <v>0</v>
      </c>
      <c r="I213" s="258"/>
      <c r="J213" s="257">
        <v>1200</v>
      </c>
      <c r="K213" s="258"/>
      <c r="L213" s="257">
        <v>1200</v>
      </c>
      <c r="M213" s="258"/>
      <c r="N213" s="259">
        <v>2400</v>
      </c>
    </row>
    <row r="214" spans="1:14" ht="25.5" x14ac:dyDescent="0.25">
      <c r="A214" s="151"/>
      <c r="B214" s="190"/>
      <c r="C214" s="211" t="s">
        <v>493</v>
      </c>
      <c r="D214" s="211" t="s">
        <v>419</v>
      </c>
      <c r="E214" s="211" t="s">
        <v>420</v>
      </c>
      <c r="F214" s="212" t="s">
        <v>201</v>
      </c>
      <c r="G214" s="256"/>
      <c r="H214" s="257">
        <v>0</v>
      </c>
      <c r="I214" s="258"/>
      <c r="J214" s="257">
        <v>0</v>
      </c>
      <c r="K214" s="258"/>
      <c r="L214" s="257">
        <v>0</v>
      </c>
      <c r="M214" s="258"/>
      <c r="N214" s="259">
        <v>5500</v>
      </c>
    </row>
    <row r="215" spans="1:14" ht="25.5" x14ac:dyDescent="0.25">
      <c r="A215" s="151"/>
      <c r="B215" s="190"/>
      <c r="C215" s="211" t="s">
        <v>494</v>
      </c>
      <c r="D215" s="211" t="s">
        <v>410</v>
      </c>
      <c r="E215" s="211" t="s">
        <v>411</v>
      </c>
      <c r="F215" s="212" t="s">
        <v>195</v>
      </c>
      <c r="G215" s="256"/>
      <c r="H215" s="257">
        <v>357.53</v>
      </c>
      <c r="I215" s="258"/>
      <c r="J215" s="257">
        <v>724.36</v>
      </c>
      <c r="K215" s="258"/>
      <c r="L215" s="257">
        <v>1091.19</v>
      </c>
      <c r="M215" s="258"/>
      <c r="N215" s="259">
        <v>1458.02</v>
      </c>
    </row>
    <row r="216" spans="1:14" ht="38.25" x14ac:dyDescent="0.25">
      <c r="A216" s="151"/>
      <c r="B216" s="190"/>
      <c r="C216" s="211" t="s">
        <v>495</v>
      </c>
      <c r="D216" s="211" t="s">
        <v>410</v>
      </c>
      <c r="E216" s="211" t="s">
        <v>457</v>
      </c>
      <c r="F216" s="212" t="s">
        <v>201</v>
      </c>
      <c r="G216" s="256"/>
      <c r="H216" s="257">
        <v>0</v>
      </c>
      <c r="I216" s="258"/>
      <c r="J216" s="257">
        <v>0</v>
      </c>
      <c r="K216" s="258"/>
      <c r="L216" s="257">
        <v>1000</v>
      </c>
      <c r="M216" s="258"/>
      <c r="N216" s="259">
        <v>1000</v>
      </c>
    </row>
    <row r="217" spans="1:14" ht="25.5" x14ac:dyDescent="0.25">
      <c r="A217" s="151"/>
      <c r="B217" s="190"/>
      <c r="C217" s="211" t="s">
        <v>496</v>
      </c>
      <c r="D217" s="211" t="s">
        <v>481</v>
      </c>
      <c r="E217" s="211" t="s">
        <v>482</v>
      </c>
      <c r="F217" s="212" t="s">
        <v>198</v>
      </c>
      <c r="G217" s="256"/>
      <c r="H217" s="257">
        <v>5634.9</v>
      </c>
      <c r="I217" s="258"/>
      <c r="J217" s="257">
        <v>12803.86</v>
      </c>
      <c r="K217" s="258"/>
      <c r="L217" s="257">
        <v>25000</v>
      </c>
      <c r="M217" s="258"/>
      <c r="N217" s="259">
        <v>25000</v>
      </c>
    </row>
    <row r="218" spans="1:14" ht="25.5" x14ac:dyDescent="0.25">
      <c r="A218" s="151"/>
      <c r="B218" s="190"/>
      <c r="C218" s="211" t="s">
        <v>497</v>
      </c>
      <c r="D218" s="211" t="s">
        <v>439</v>
      </c>
      <c r="E218" s="211" t="s">
        <v>498</v>
      </c>
      <c r="F218" s="212" t="s">
        <v>198</v>
      </c>
      <c r="G218" s="256"/>
      <c r="H218" s="257">
        <v>1044.9100000000001</v>
      </c>
      <c r="I218" s="258"/>
      <c r="J218" s="257">
        <v>1990.09</v>
      </c>
      <c r="K218" s="258"/>
      <c r="L218" s="257">
        <v>2322.08</v>
      </c>
      <c r="M218" s="258"/>
      <c r="N218" s="259">
        <v>3998.6</v>
      </c>
    </row>
    <row r="219" spans="1:14" ht="25.5" x14ac:dyDescent="0.25">
      <c r="A219" s="151"/>
      <c r="B219" s="190"/>
      <c r="C219" s="211" t="s">
        <v>499</v>
      </c>
      <c r="D219" s="211" t="s">
        <v>410</v>
      </c>
      <c r="E219" s="211" t="s">
        <v>447</v>
      </c>
      <c r="F219" s="212" t="s">
        <v>195</v>
      </c>
      <c r="G219" s="256"/>
      <c r="H219" s="257">
        <v>251.25</v>
      </c>
      <c r="I219" s="258"/>
      <c r="J219" s="257">
        <v>680.49</v>
      </c>
      <c r="K219" s="258"/>
      <c r="L219" s="257">
        <v>1109.73</v>
      </c>
      <c r="M219" s="258"/>
      <c r="N219" s="259">
        <v>1538.97</v>
      </c>
    </row>
    <row r="220" spans="1:14" ht="38.25" x14ac:dyDescent="0.25">
      <c r="A220" s="151"/>
      <c r="B220" s="190"/>
      <c r="C220" s="211" t="s">
        <v>500</v>
      </c>
      <c r="D220" s="211" t="s">
        <v>422</v>
      </c>
      <c r="E220" s="211" t="s">
        <v>449</v>
      </c>
      <c r="F220" s="212" t="s">
        <v>195</v>
      </c>
      <c r="G220" s="256"/>
      <c r="H220" s="257">
        <v>2281.4</v>
      </c>
      <c r="I220" s="258"/>
      <c r="J220" s="257">
        <v>4903.2700000000004</v>
      </c>
      <c r="K220" s="258"/>
      <c r="L220" s="257">
        <v>7525.14</v>
      </c>
      <c r="M220" s="258"/>
      <c r="N220" s="259">
        <v>10147</v>
      </c>
    </row>
    <row r="221" spans="1:14" ht="25.5" x14ac:dyDescent="0.25">
      <c r="A221" s="151"/>
      <c r="B221" s="190"/>
      <c r="C221" s="211" t="s">
        <v>501</v>
      </c>
      <c r="D221" s="211" t="s">
        <v>439</v>
      </c>
      <c r="E221" s="211" t="s">
        <v>498</v>
      </c>
      <c r="F221" s="212" t="s">
        <v>301</v>
      </c>
      <c r="G221" s="256"/>
      <c r="H221" s="257">
        <v>919.09</v>
      </c>
      <c r="I221" s="258"/>
      <c r="J221" s="257">
        <v>919.09</v>
      </c>
      <c r="K221" s="258"/>
      <c r="L221" s="257">
        <v>919.09</v>
      </c>
      <c r="M221" s="258"/>
      <c r="N221" s="259">
        <v>924.38</v>
      </c>
    </row>
    <row r="222" spans="1:14" ht="25.5" x14ac:dyDescent="0.25">
      <c r="A222" s="151"/>
      <c r="B222" s="190"/>
      <c r="C222" s="211" t="s">
        <v>502</v>
      </c>
      <c r="D222" s="211" t="s">
        <v>425</v>
      </c>
      <c r="E222" s="211" t="s">
        <v>463</v>
      </c>
      <c r="F222" s="212" t="s">
        <v>195</v>
      </c>
      <c r="G222" s="256"/>
      <c r="H222" s="257">
        <v>2397.56</v>
      </c>
      <c r="I222" s="258"/>
      <c r="J222" s="257">
        <v>4664.63</v>
      </c>
      <c r="K222" s="258"/>
      <c r="L222" s="257">
        <v>6931.7</v>
      </c>
      <c r="M222" s="258"/>
      <c r="N222" s="259">
        <v>9198.7800000000007</v>
      </c>
    </row>
    <row r="223" spans="1:14" ht="38.25" x14ac:dyDescent="0.25">
      <c r="A223" s="151"/>
      <c r="B223" s="190"/>
      <c r="C223" s="211" t="s">
        <v>503</v>
      </c>
      <c r="D223" s="211" t="s">
        <v>422</v>
      </c>
      <c r="E223" s="211" t="s">
        <v>504</v>
      </c>
      <c r="F223" s="212" t="s">
        <v>301</v>
      </c>
      <c r="G223" s="256"/>
      <c r="H223" s="257">
        <v>0</v>
      </c>
      <c r="I223" s="258"/>
      <c r="J223" s="257">
        <v>2500</v>
      </c>
      <c r="K223" s="258"/>
      <c r="L223" s="257">
        <v>2500</v>
      </c>
      <c r="M223" s="258"/>
      <c r="N223" s="259">
        <v>5000</v>
      </c>
    </row>
    <row r="224" spans="1:14" ht="38.25" x14ac:dyDescent="0.25">
      <c r="A224" s="151"/>
      <c r="B224" s="190"/>
      <c r="C224" s="211" t="s">
        <v>505</v>
      </c>
      <c r="D224" s="211" t="s">
        <v>410</v>
      </c>
      <c r="E224" s="211" t="s">
        <v>459</v>
      </c>
      <c r="F224" s="212" t="s">
        <v>198</v>
      </c>
      <c r="G224" s="256"/>
      <c r="H224" s="257">
        <v>0</v>
      </c>
      <c r="I224" s="258"/>
      <c r="J224" s="257">
        <v>0</v>
      </c>
      <c r="K224" s="258"/>
      <c r="L224" s="257">
        <v>0</v>
      </c>
      <c r="M224" s="258"/>
      <c r="N224" s="259">
        <v>1200</v>
      </c>
    </row>
    <row r="225" spans="1:14" ht="25.5" x14ac:dyDescent="0.25">
      <c r="A225" s="151"/>
      <c r="B225" s="190"/>
      <c r="C225" s="211" t="s">
        <v>506</v>
      </c>
      <c r="D225" s="211" t="s">
        <v>419</v>
      </c>
      <c r="E225" s="211" t="s">
        <v>420</v>
      </c>
      <c r="F225" s="212" t="s">
        <v>195</v>
      </c>
      <c r="G225" s="256"/>
      <c r="H225" s="257">
        <v>0</v>
      </c>
      <c r="I225" s="258"/>
      <c r="J225" s="257">
        <v>100</v>
      </c>
      <c r="K225" s="258"/>
      <c r="L225" s="257">
        <v>200</v>
      </c>
      <c r="M225" s="258"/>
      <c r="N225" s="259">
        <v>300</v>
      </c>
    </row>
    <row r="226" spans="1:14" ht="25.5" x14ac:dyDescent="0.25">
      <c r="A226" s="151"/>
      <c r="B226" s="190"/>
      <c r="C226" s="211" t="s">
        <v>507</v>
      </c>
      <c r="D226" s="211" t="s">
        <v>442</v>
      </c>
      <c r="E226" s="211" t="s">
        <v>452</v>
      </c>
      <c r="F226" s="212" t="s">
        <v>195</v>
      </c>
      <c r="G226" s="256"/>
      <c r="H226" s="257">
        <v>0</v>
      </c>
      <c r="I226" s="258"/>
      <c r="J226" s="257">
        <v>233.33</v>
      </c>
      <c r="K226" s="258"/>
      <c r="L226" s="257">
        <v>466.66</v>
      </c>
      <c r="M226" s="258"/>
      <c r="N226" s="259">
        <v>700</v>
      </c>
    </row>
    <row r="227" spans="1:14" ht="25.5" x14ac:dyDescent="0.25">
      <c r="A227" s="151"/>
      <c r="B227" s="190"/>
      <c r="C227" s="211" t="s">
        <v>508</v>
      </c>
      <c r="D227" s="211" t="s">
        <v>442</v>
      </c>
      <c r="E227" s="211" t="s">
        <v>443</v>
      </c>
      <c r="F227" s="212" t="s">
        <v>195</v>
      </c>
      <c r="G227" s="256"/>
      <c r="H227" s="257">
        <v>747.88</v>
      </c>
      <c r="I227" s="258"/>
      <c r="J227" s="257">
        <v>1287</v>
      </c>
      <c r="K227" s="258"/>
      <c r="L227" s="257">
        <v>1826.12</v>
      </c>
      <c r="M227" s="258"/>
      <c r="N227" s="259">
        <v>2365.2399999999998</v>
      </c>
    </row>
    <row r="228" spans="1:14" ht="25.5" x14ac:dyDescent="0.25">
      <c r="A228" s="151"/>
      <c r="B228" s="190"/>
      <c r="C228" s="211" t="s">
        <v>509</v>
      </c>
      <c r="D228" s="211" t="s">
        <v>442</v>
      </c>
      <c r="E228" s="211" t="s">
        <v>445</v>
      </c>
      <c r="F228" s="212" t="s">
        <v>301</v>
      </c>
      <c r="G228" s="256"/>
      <c r="H228" s="257">
        <v>0</v>
      </c>
      <c r="I228" s="258"/>
      <c r="J228" s="257">
        <v>500</v>
      </c>
      <c r="K228" s="258"/>
      <c r="L228" s="257">
        <v>500</v>
      </c>
      <c r="M228" s="258"/>
      <c r="N228" s="259">
        <v>1000</v>
      </c>
    </row>
    <row r="229" spans="1:14" ht="25.5" x14ac:dyDescent="0.25">
      <c r="A229" s="151"/>
      <c r="B229" s="190"/>
      <c r="C229" s="211" t="s">
        <v>510</v>
      </c>
      <c r="D229" s="211" t="s">
        <v>410</v>
      </c>
      <c r="E229" s="211" t="s">
        <v>447</v>
      </c>
      <c r="F229" s="212" t="s">
        <v>301</v>
      </c>
      <c r="G229" s="256"/>
      <c r="H229" s="257">
        <v>4119.0200000000004</v>
      </c>
      <c r="I229" s="258"/>
      <c r="J229" s="257">
        <v>4119.0200000000004</v>
      </c>
      <c r="K229" s="258"/>
      <c r="L229" s="257">
        <v>4119.0200000000004</v>
      </c>
      <c r="M229" s="258"/>
      <c r="N229" s="259">
        <v>6000</v>
      </c>
    </row>
    <row r="230" spans="1:14" ht="38.25" x14ac:dyDescent="0.25">
      <c r="A230" s="151"/>
      <c r="B230" s="190"/>
      <c r="C230" s="211" t="s">
        <v>511</v>
      </c>
      <c r="D230" s="211" t="s">
        <v>422</v>
      </c>
      <c r="E230" s="211" t="s">
        <v>449</v>
      </c>
      <c r="F230" s="212" t="s">
        <v>195</v>
      </c>
      <c r="G230" s="256"/>
      <c r="H230" s="257">
        <v>0</v>
      </c>
      <c r="I230" s="258"/>
      <c r="J230" s="257">
        <v>166.67</v>
      </c>
      <c r="K230" s="258"/>
      <c r="L230" s="257">
        <v>333.34</v>
      </c>
      <c r="M230" s="258"/>
      <c r="N230" s="259">
        <v>500</v>
      </c>
    </row>
    <row r="231" spans="1:14" ht="38.25" x14ac:dyDescent="0.25">
      <c r="A231" s="151"/>
      <c r="B231" s="190"/>
      <c r="C231" s="211" t="s">
        <v>512</v>
      </c>
      <c r="D231" s="211" t="s">
        <v>410</v>
      </c>
      <c r="E231" s="211" t="s">
        <v>197</v>
      </c>
      <c r="F231" s="212" t="s">
        <v>198</v>
      </c>
      <c r="G231" s="256"/>
      <c r="H231" s="257">
        <v>0</v>
      </c>
      <c r="I231" s="258"/>
      <c r="J231" s="257">
        <v>0</v>
      </c>
      <c r="K231" s="258"/>
      <c r="L231" s="257">
        <v>0</v>
      </c>
      <c r="M231" s="258"/>
      <c r="N231" s="259">
        <v>1200</v>
      </c>
    </row>
    <row r="232" spans="1:14" ht="25.5" x14ac:dyDescent="0.25">
      <c r="A232" s="151"/>
      <c r="B232" s="190"/>
      <c r="C232" s="211" t="s">
        <v>513</v>
      </c>
      <c r="D232" s="211" t="s">
        <v>419</v>
      </c>
      <c r="E232" s="211" t="s">
        <v>420</v>
      </c>
      <c r="F232" s="212" t="s">
        <v>195</v>
      </c>
      <c r="G232" s="256"/>
      <c r="H232" s="257">
        <v>0</v>
      </c>
      <c r="I232" s="258"/>
      <c r="J232" s="257">
        <v>100</v>
      </c>
      <c r="K232" s="258"/>
      <c r="L232" s="257">
        <v>200</v>
      </c>
      <c r="M232" s="258"/>
      <c r="N232" s="259">
        <v>300</v>
      </c>
    </row>
    <row r="233" spans="1:14" ht="25.5" x14ac:dyDescent="0.25">
      <c r="A233" s="151"/>
      <c r="B233" s="190"/>
      <c r="C233" s="211" t="s">
        <v>514</v>
      </c>
      <c r="D233" s="211" t="s">
        <v>442</v>
      </c>
      <c r="E233" s="211" t="s">
        <v>452</v>
      </c>
      <c r="F233" s="212" t="s">
        <v>195</v>
      </c>
      <c r="G233" s="256"/>
      <c r="H233" s="257">
        <v>157.29</v>
      </c>
      <c r="I233" s="258"/>
      <c r="J233" s="257">
        <v>338.19</v>
      </c>
      <c r="K233" s="258"/>
      <c r="L233" s="257">
        <v>519.09</v>
      </c>
      <c r="M233" s="258"/>
      <c r="N233" s="259">
        <v>700</v>
      </c>
    </row>
    <row r="234" spans="1:14" ht="25.5" x14ac:dyDescent="0.25">
      <c r="A234" s="151"/>
      <c r="B234" s="190"/>
      <c r="C234" s="211" t="s">
        <v>515</v>
      </c>
      <c r="D234" s="211" t="s">
        <v>442</v>
      </c>
      <c r="E234" s="211" t="s">
        <v>443</v>
      </c>
      <c r="F234" s="212" t="s">
        <v>195</v>
      </c>
      <c r="G234" s="256"/>
      <c r="H234" s="257">
        <v>412.88</v>
      </c>
      <c r="I234" s="258"/>
      <c r="J234" s="257">
        <v>941.92</v>
      </c>
      <c r="K234" s="258"/>
      <c r="L234" s="257">
        <v>1470.96</v>
      </c>
      <c r="M234" s="258"/>
      <c r="N234" s="259">
        <v>2000</v>
      </c>
    </row>
    <row r="235" spans="1:14" ht="25.5" x14ac:dyDescent="0.25">
      <c r="A235" s="151"/>
      <c r="B235" s="190"/>
      <c r="C235" s="211" t="s">
        <v>516</v>
      </c>
      <c r="D235" s="211" t="s">
        <v>442</v>
      </c>
      <c r="E235" s="211" t="s">
        <v>445</v>
      </c>
      <c r="F235" s="212" t="s">
        <v>301</v>
      </c>
      <c r="G235" s="256"/>
      <c r="H235" s="257">
        <v>1218.8599999999999</v>
      </c>
      <c r="I235" s="258"/>
      <c r="J235" s="257">
        <v>1218.8599999999999</v>
      </c>
      <c r="K235" s="258"/>
      <c r="L235" s="257">
        <v>1218.8599999999999</v>
      </c>
      <c r="M235" s="258"/>
      <c r="N235" s="259">
        <v>2218.86</v>
      </c>
    </row>
    <row r="236" spans="1:14" ht="38.25" x14ac:dyDescent="0.25">
      <c r="A236" s="151"/>
      <c r="B236" s="190"/>
      <c r="C236" s="211" t="s">
        <v>517</v>
      </c>
      <c r="D236" s="211" t="s">
        <v>410</v>
      </c>
      <c r="E236" s="211" t="s">
        <v>447</v>
      </c>
      <c r="F236" s="212" t="s">
        <v>301</v>
      </c>
      <c r="G236" s="256"/>
      <c r="H236" s="257">
        <v>4119.0200000000004</v>
      </c>
      <c r="I236" s="258"/>
      <c r="J236" s="257">
        <v>4119.0200000000004</v>
      </c>
      <c r="K236" s="258"/>
      <c r="L236" s="257">
        <v>4119.0200000000004</v>
      </c>
      <c r="M236" s="258"/>
      <c r="N236" s="259">
        <v>6000</v>
      </c>
    </row>
    <row r="237" spans="1:14" ht="38.25" x14ac:dyDescent="0.25">
      <c r="A237" s="151"/>
      <c r="B237" s="190"/>
      <c r="C237" s="211" t="s">
        <v>518</v>
      </c>
      <c r="D237" s="211" t="s">
        <v>422</v>
      </c>
      <c r="E237" s="211" t="s">
        <v>449</v>
      </c>
      <c r="F237" s="212" t="s">
        <v>195</v>
      </c>
      <c r="G237" s="256"/>
      <c r="H237" s="257">
        <v>104.38</v>
      </c>
      <c r="I237" s="258"/>
      <c r="J237" s="257">
        <v>271.05</v>
      </c>
      <c r="K237" s="258"/>
      <c r="L237" s="257">
        <v>437.72</v>
      </c>
      <c r="M237" s="258"/>
      <c r="N237" s="259">
        <v>604.38</v>
      </c>
    </row>
    <row r="238" spans="1:14" ht="25.5" x14ac:dyDescent="0.25">
      <c r="A238" s="151"/>
      <c r="B238" s="190"/>
      <c r="C238" s="211" t="s">
        <v>519</v>
      </c>
      <c r="D238" s="211" t="s">
        <v>416</v>
      </c>
      <c r="E238" s="211" t="s">
        <v>520</v>
      </c>
      <c r="F238" s="212" t="s">
        <v>195</v>
      </c>
      <c r="G238" s="256"/>
      <c r="H238" s="257">
        <v>20269.95</v>
      </c>
      <c r="I238" s="258"/>
      <c r="J238" s="257">
        <v>38520.370000000003</v>
      </c>
      <c r="K238" s="258"/>
      <c r="L238" s="257">
        <v>56770.79</v>
      </c>
      <c r="M238" s="258"/>
      <c r="N238" s="259">
        <v>75021.210000000006</v>
      </c>
    </row>
    <row r="239" spans="1:14" ht="38.25" x14ac:dyDescent="0.25">
      <c r="A239" s="151"/>
      <c r="B239" s="190"/>
      <c r="C239" s="211" t="s">
        <v>521</v>
      </c>
      <c r="D239" s="211" t="s">
        <v>422</v>
      </c>
      <c r="E239" s="211" t="s">
        <v>449</v>
      </c>
      <c r="F239" s="212" t="s">
        <v>195</v>
      </c>
      <c r="G239" s="256"/>
      <c r="H239" s="257">
        <v>0</v>
      </c>
      <c r="I239" s="258"/>
      <c r="J239" s="257">
        <v>166.67</v>
      </c>
      <c r="K239" s="258"/>
      <c r="L239" s="257">
        <v>333.34</v>
      </c>
      <c r="M239" s="258"/>
      <c r="N239" s="259">
        <v>500</v>
      </c>
    </row>
    <row r="240" spans="1:14" ht="25.5" x14ac:dyDescent="0.25">
      <c r="A240" s="151"/>
      <c r="B240" s="190"/>
      <c r="C240" s="211" t="s">
        <v>522</v>
      </c>
      <c r="D240" s="211" t="s">
        <v>410</v>
      </c>
      <c r="E240" s="211" t="s">
        <v>447</v>
      </c>
      <c r="F240" s="212" t="s">
        <v>195</v>
      </c>
      <c r="G240" s="256"/>
      <c r="H240" s="257">
        <v>745.96</v>
      </c>
      <c r="I240" s="258"/>
      <c r="J240" s="257">
        <v>1263.8699999999999</v>
      </c>
      <c r="K240" s="258"/>
      <c r="L240" s="257">
        <v>1781.78</v>
      </c>
      <c r="M240" s="258"/>
      <c r="N240" s="259">
        <v>2299.6999999999998</v>
      </c>
    </row>
    <row r="241" spans="1:14" ht="38.25" x14ac:dyDescent="0.25">
      <c r="A241" s="151"/>
      <c r="B241" s="190"/>
      <c r="C241" s="211" t="s">
        <v>523</v>
      </c>
      <c r="D241" s="211" t="s">
        <v>422</v>
      </c>
      <c r="E241" s="211" t="s">
        <v>449</v>
      </c>
      <c r="F241" s="212" t="s">
        <v>195</v>
      </c>
      <c r="G241" s="256"/>
      <c r="H241" s="257">
        <v>0</v>
      </c>
      <c r="I241" s="258"/>
      <c r="J241" s="257">
        <v>666.67</v>
      </c>
      <c r="K241" s="258"/>
      <c r="L241" s="257">
        <v>1333.34</v>
      </c>
      <c r="M241" s="258"/>
      <c r="N241" s="259">
        <v>2000</v>
      </c>
    </row>
    <row r="242" spans="1:14" ht="25.5" x14ac:dyDescent="0.25">
      <c r="A242" s="151"/>
      <c r="B242" s="190"/>
      <c r="C242" s="211" t="s">
        <v>524</v>
      </c>
      <c r="D242" s="211" t="s">
        <v>425</v>
      </c>
      <c r="E242" s="211" t="s">
        <v>426</v>
      </c>
      <c r="F242" s="212" t="s">
        <v>195</v>
      </c>
      <c r="G242" s="256"/>
      <c r="H242" s="257">
        <v>65.88</v>
      </c>
      <c r="I242" s="258"/>
      <c r="J242" s="257">
        <v>243.92</v>
      </c>
      <c r="K242" s="258"/>
      <c r="L242" s="257">
        <v>421.96</v>
      </c>
      <c r="M242" s="258"/>
      <c r="N242" s="259">
        <v>600</v>
      </c>
    </row>
    <row r="243" spans="1:14" ht="51" x14ac:dyDescent="0.25">
      <c r="A243" s="151"/>
      <c r="B243" s="190"/>
      <c r="C243" s="211" t="s">
        <v>525</v>
      </c>
      <c r="D243" s="211" t="s">
        <v>410</v>
      </c>
      <c r="E243" s="211" t="s">
        <v>459</v>
      </c>
      <c r="F243" s="212" t="s">
        <v>195</v>
      </c>
      <c r="G243" s="256"/>
      <c r="H243" s="257">
        <v>0</v>
      </c>
      <c r="I243" s="258"/>
      <c r="J243" s="257">
        <v>500</v>
      </c>
      <c r="K243" s="258"/>
      <c r="L243" s="257">
        <v>1000</v>
      </c>
      <c r="M243" s="258"/>
      <c r="N243" s="259">
        <v>1500</v>
      </c>
    </row>
    <row r="244" spans="1:14" ht="38.25" x14ac:dyDescent="0.25">
      <c r="A244" s="151"/>
      <c r="B244" s="190"/>
      <c r="C244" s="211" t="s">
        <v>526</v>
      </c>
      <c r="D244" s="211" t="s">
        <v>527</v>
      </c>
      <c r="E244" s="211" t="s">
        <v>528</v>
      </c>
      <c r="F244" s="212" t="s">
        <v>201</v>
      </c>
      <c r="G244" s="256"/>
      <c r="H244" s="257">
        <v>500</v>
      </c>
      <c r="I244" s="258"/>
      <c r="J244" s="257">
        <v>1144.3599999999999</v>
      </c>
      <c r="K244" s="258"/>
      <c r="L244" s="257">
        <v>1340</v>
      </c>
      <c r="M244" s="258"/>
      <c r="N244" s="259">
        <v>1760</v>
      </c>
    </row>
    <row r="245" spans="1:14" ht="25.5" x14ac:dyDescent="0.25">
      <c r="A245" s="151"/>
      <c r="B245" s="190"/>
      <c r="C245" s="211" t="s">
        <v>529</v>
      </c>
      <c r="D245" s="211" t="s">
        <v>439</v>
      </c>
      <c r="E245" s="211" t="s">
        <v>440</v>
      </c>
      <c r="F245" s="212" t="s">
        <v>201</v>
      </c>
      <c r="G245" s="256"/>
      <c r="H245" s="257">
        <v>864.9</v>
      </c>
      <c r="I245" s="258"/>
      <c r="J245" s="257">
        <v>1800.55</v>
      </c>
      <c r="K245" s="258"/>
      <c r="L245" s="257">
        <v>2452.62</v>
      </c>
      <c r="M245" s="258"/>
      <c r="N245" s="259">
        <v>2452.62</v>
      </c>
    </row>
    <row r="246" spans="1:14" ht="51" x14ac:dyDescent="0.25">
      <c r="A246" s="151"/>
      <c r="B246" s="190"/>
      <c r="C246" s="211" t="s">
        <v>530</v>
      </c>
      <c r="D246" s="211" t="s">
        <v>422</v>
      </c>
      <c r="E246" s="211" t="s">
        <v>449</v>
      </c>
      <c r="F246" s="212" t="s">
        <v>195</v>
      </c>
      <c r="G246" s="256"/>
      <c r="H246" s="257">
        <v>0</v>
      </c>
      <c r="I246" s="258"/>
      <c r="J246" s="257">
        <v>166.67</v>
      </c>
      <c r="K246" s="258"/>
      <c r="L246" s="257">
        <v>333.34</v>
      </c>
      <c r="M246" s="258"/>
      <c r="N246" s="259">
        <v>500</v>
      </c>
    </row>
    <row r="247" spans="1:14" ht="38.25" x14ac:dyDescent="0.25">
      <c r="A247" s="151"/>
      <c r="B247" s="190"/>
      <c r="C247" s="211" t="s">
        <v>531</v>
      </c>
      <c r="D247" s="211" t="s">
        <v>419</v>
      </c>
      <c r="E247" s="211" t="s">
        <v>420</v>
      </c>
      <c r="F247" s="212" t="s">
        <v>198</v>
      </c>
      <c r="G247" s="256"/>
      <c r="H247" s="257">
        <v>0</v>
      </c>
      <c r="I247" s="258"/>
      <c r="J247" s="257">
        <v>7500</v>
      </c>
      <c r="K247" s="258"/>
      <c r="L247" s="257">
        <v>7500</v>
      </c>
      <c r="M247" s="258"/>
      <c r="N247" s="259">
        <v>7500</v>
      </c>
    </row>
    <row r="248" spans="1:14" ht="25.5" x14ac:dyDescent="0.25">
      <c r="A248" s="151"/>
      <c r="B248" s="190"/>
      <c r="C248" s="211" t="s">
        <v>532</v>
      </c>
      <c r="D248" s="211" t="s">
        <v>465</v>
      </c>
      <c r="E248" s="211" t="s">
        <v>492</v>
      </c>
      <c r="F248" s="212" t="s">
        <v>198</v>
      </c>
      <c r="G248" s="256"/>
      <c r="H248" s="257">
        <v>0</v>
      </c>
      <c r="I248" s="258"/>
      <c r="J248" s="257">
        <v>0</v>
      </c>
      <c r="K248" s="258"/>
      <c r="L248" s="257">
        <v>0</v>
      </c>
      <c r="M248" s="258"/>
      <c r="N248" s="259">
        <v>500</v>
      </c>
    </row>
    <row r="249" spans="1:14" ht="25.5" x14ac:dyDescent="0.25">
      <c r="A249" s="151"/>
      <c r="B249" s="190"/>
      <c r="C249" s="211" t="s">
        <v>533</v>
      </c>
      <c r="D249" s="211" t="s">
        <v>439</v>
      </c>
      <c r="E249" s="211" t="s">
        <v>440</v>
      </c>
      <c r="F249" s="212" t="s">
        <v>201</v>
      </c>
      <c r="G249" s="256"/>
      <c r="H249" s="257">
        <v>432.06</v>
      </c>
      <c r="I249" s="258"/>
      <c r="J249" s="257">
        <v>902.59</v>
      </c>
      <c r="K249" s="258"/>
      <c r="L249" s="257">
        <v>1228.6300000000001</v>
      </c>
      <c r="M249" s="258"/>
      <c r="N249" s="259">
        <v>1228.6300000000001</v>
      </c>
    </row>
    <row r="250" spans="1:14" ht="38.25" x14ac:dyDescent="0.25">
      <c r="A250" s="151"/>
      <c r="B250" s="190"/>
      <c r="C250" s="211" t="s">
        <v>534</v>
      </c>
      <c r="D250" s="211" t="s">
        <v>527</v>
      </c>
      <c r="E250" s="211" t="s">
        <v>535</v>
      </c>
      <c r="F250" s="212" t="s">
        <v>198</v>
      </c>
      <c r="G250" s="256"/>
      <c r="H250" s="257">
        <v>15728.84</v>
      </c>
      <c r="I250" s="258"/>
      <c r="J250" s="257">
        <v>15728.84</v>
      </c>
      <c r="K250" s="258"/>
      <c r="L250" s="257">
        <v>93439.64</v>
      </c>
      <c r="M250" s="258"/>
      <c r="N250" s="259">
        <v>99913.44</v>
      </c>
    </row>
    <row r="251" spans="1:14" ht="25.5" x14ac:dyDescent="0.25">
      <c r="A251" s="151"/>
      <c r="B251" s="190"/>
      <c r="C251" s="211" t="s">
        <v>536</v>
      </c>
      <c r="D251" s="211" t="s">
        <v>442</v>
      </c>
      <c r="E251" s="211" t="s">
        <v>443</v>
      </c>
      <c r="F251" s="212" t="s">
        <v>327</v>
      </c>
      <c r="G251" s="256"/>
      <c r="H251" s="257">
        <v>692.81</v>
      </c>
      <c r="I251" s="258"/>
      <c r="J251" s="257">
        <v>1456.37</v>
      </c>
      <c r="K251" s="258"/>
      <c r="L251" s="257">
        <v>2219.9299999999998</v>
      </c>
      <c r="M251" s="258"/>
      <c r="N251" s="259">
        <v>3238.02</v>
      </c>
    </row>
    <row r="252" spans="1:14" ht="25.5" x14ac:dyDescent="0.25">
      <c r="A252" s="151"/>
      <c r="B252" s="190"/>
      <c r="C252" s="211" t="s">
        <v>537</v>
      </c>
      <c r="D252" s="211" t="s">
        <v>419</v>
      </c>
      <c r="E252" s="211" t="s">
        <v>197</v>
      </c>
      <c r="F252" s="212" t="s">
        <v>195</v>
      </c>
      <c r="G252" s="256"/>
      <c r="H252" s="257">
        <v>0</v>
      </c>
      <c r="I252" s="258"/>
      <c r="J252" s="257">
        <v>666.67</v>
      </c>
      <c r="K252" s="258"/>
      <c r="L252" s="257">
        <v>1333.34</v>
      </c>
      <c r="M252" s="258"/>
      <c r="N252" s="259">
        <v>2000</v>
      </c>
    </row>
    <row r="253" spans="1:14" ht="25.5" x14ac:dyDescent="0.25">
      <c r="A253" s="151"/>
      <c r="B253" s="190"/>
      <c r="C253" s="211" t="s">
        <v>538</v>
      </c>
      <c r="D253" s="211" t="s">
        <v>410</v>
      </c>
      <c r="E253" s="211" t="s">
        <v>447</v>
      </c>
      <c r="F253" s="212" t="s">
        <v>201</v>
      </c>
      <c r="G253" s="256"/>
      <c r="H253" s="257">
        <v>5306.78</v>
      </c>
      <c r="I253" s="258"/>
      <c r="J253" s="257">
        <v>6752.22</v>
      </c>
      <c r="K253" s="258"/>
      <c r="L253" s="257">
        <v>9052.44</v>
      </c>
      <c r="M253" s="258"/>
      <c r="N253" s="259">
        <v>9052.44</v>
      </c>
    </row>
    <row r="254" spans="1:14" ht="38.25" x14ac:dyDescent="0.25">
      <c r="A254" s="151"/>
      <c r="B254" s="190"/>
      <c r="C254" s="211" t="s">
        <v>539</v>
      </c>
      <c r="D254" s="211" t="s">
        <v>422</v>
      </c>
      <c r="E254" s="211" t="s">
        <v>449</v>
      </c>
      <c r="F254" s="212" t="s">
        <v>195</v>
      </c>
      <c r="G254" s="256"/>
      <c r="H254" s="257">
        <v>1464</v>
      </c>
      <c r="I254" s="258"/>
      <c r="J254" s="257">
        <v>2297.33</v>
      </c>
      <c r="K254" s="258"/>
      <c r="L254" s="257">
        <v>3130.66</v>
      </c>
      <c r="M254" s="258"/>
      <c r="N254" s="259">
        <v>3964</v>
      </c>
    </row>
    <row r="255" spans="1:14" ht="25.5" x14ac:dyDescent="0.25">
      <c r="A255" s="151"/>
      <c r="B255" s="190"/>
      <c r="C255" s="211" t="s">
        <v>540</v>
      </c>
      <c r="D255" s="211" t="s">
        <v>419</v>
      </c>
      <c r="E255" s="211" t="s">
        <v>420</v>
      </c>
      <c r="F255" s="212" t="s">
        <v>201</v>
      </c>
      <c r="G255" s="256"/>
      <c r="H255" s="257">
        <v>0</v>
      </c>
      <c r="I255" s="258"/>
      <c r="J255" s="257">
        <v>1820</v>
      </c>
      <c r="K255" s="258"/>
      <c r="L255" s="257">
        <v>1820</v>
      </c>
      <c r="M255" s="258"/>
      <c r="N255" s="259">
        <v>24500</v>
      </c>
    </row>
    <row r="256" spans="1:14" ht="25.5" x14ac:dyDescent="0.25">
      <c r="A256" s="151"/>
      <c r="B256" s="190"/>
      <c r="C256" s="211" t="s">
        <v>541</v>
      </c>
      <c r="D256" s="211" t="s">
        <v>527</v>
      </c>
      <c r="E256" s="211" t="s">
        <v>197</v>
      </c>
      <c r="F256" s="212" t="s">
        <v>195</v>
      </c>
      <c r="G256" s="256"/>
      <c r="H256" s="257">
        <v>0</v>
      </c>
      <c r="I256" s="258"/>
      <c r="J256" s="257">
        <v>30023.77</v>
      </c>
      <c r="K256" s="258"/>
      <c r="L256" s="257">
        <v>60047.54</v>
      </c>
      <c r="M256" s="258"/>
      <c r="N256" s="259">
        <v>90071.3</v>
      </c>
    </row>
    <row r="257" spans="1:14" ht="25.5" x14ac:dyDescent="0.25">
      <c r="A257" s="151"/>
      <c r="B257" s="190"/>
      <c r="C257" s="211" t="s">
        <v>542</v>
      </c>
      <c r="D257" s="211" t="s">
        <v>465</v>
      </c>
      <c r="E257" s="211" t="s">
        <v>492</v>
      </c>
      <c r="F257" s="212" t="s">
        <v>195</v>
      </c>
      <c r="G257" s="256"/>
      <c r="H257" s="257">
        <v>0</v>
      </c>
      <c r="I257" s="258"/>
      <c r="J257" s="257">
        <v>333.33</v>
      </c>
      <c r="K257" s="258"/>
      <c r="L257" s="257">
        <v>666.66</v>
      </c>
      <c r="M257" s="258"/>
      <c r="N257" s="259">
        <v>1000</v>
      </c>
    </row>
    <row r="258" spans="1:14" ht="25.5" x14ac:dyDescent="0.25">
      <c r="A258" s="151"/>
      <c r="B258" s="190"/>
      <c r="C258" s="211" t="s">
        <v>543</v>
      </c>
      <c r="D258" s="211" t="s">
        <v>442</v>
      </c>
      <c r="E258" s="211" t="s">
        <v>443</v>
      </c>
      <c r="F258" s="212" t="s">
        <v>195</v>
      </c>
      <c r="G258" s="256"/>
      <c r="H258" s="257">
        <v>2110.2800000000002</v>
      </c>
      <c r="I258" s="258"/>
      <c r="J258" s="257">
        <v>2942.81</v>
      </c>
      <c r="K258" s="258"/>
      <c r="L258" s="257">
        <v>3775.34</v>
      </c>
      <c r="M258" s="258"/>
      <c r="N258" s="259">
        <v>4607.87</v>
      </c>
    </row>
    <row r="259" spans="1:14" ht="25.5" x14ac:dyDescent="0.25">
      <c r="A259" s="151"/>
      <c r="B259" s="190"/>
      <c r="C259" s="211" t="s">
        <v>544</v>
      </c>
      <c r="D259" s="211" t="s">
        <v>465</v>
      </c>
      <c r="E259" s="211" t="s">
        <v>492</v>
      </c>
      <c r="F259" s="212" t="s">
        <v>198</v>
      </c>
      <c r="G259" s="256"/>
      <c r="H259" s="257">
        <v>0</v>
      </c>
      <c r="I259" s="258"/>
      <c r="J259" s="257">
        <v>0</v>
      </c>
      <c r="K259" s="258"/>
      <c r="L259" s="257">
        <v>0</v>
      </c>
      <c r="M259" s="258"/>
      <c r="N259" s="259">
        <v>16500</v>
      </c>
    </row>
    <row r="260" spans="1:14" ht="25.5" x14ac:dyDescent="0.25">
      <c r="A260" s="151"/>
      <c r="B260" s="190"/>
      <c r="C260" s="211" t="s">
        <v>545</v>
      </c>
      <c r="D260" s="211" t="s">
        <v>419</v>
      </c>
      <c r="E260" s="211" t="s">
        <v>420</v>
      </c>
      <c r="F260" s="212" t="s">
        <v>201</v>
      </c>
      <c r="G260" s="256"/>
      <c r="H260" s="257">
        <v>0</v>
      </c>
      <c r="I260" s="258"/>
      <c r="J260" s="257">
        <v>0</v>
      </c>
      <c r="K260" s="258"/>
      <c r="L260" s="257">
        <v>2836</v>
      </c>
      <c r="M260" s="258"/>
      <c r="N260" s="259">
        <v>5672</v>
      </c>
    </row>
    <row r="261" spans="1:14" ht="25.5" x14ac:dyDescent="0.25">
      <c r="A261" s="151"/>
      <c r="B261" s="190"/>
      <c r="C261" s="211" t="s">
        <v>546</v>
      </c>
      <c r="D261" s="211" t="s">
        <v>410</v>
      </c>
      <c r="E261" s="211" t="s">
        <v>197</v>
      </c>
      <c r="F261" s="212" t="s">
        <v>195</v>
      </c>
      <c r="G261" s="256"/>
      <c r="H261" s="257">
        <v>1057.74</v>
      </c>
      <c r="I261" s="258"/>
      <c r="J261" s="257">
        <v>3143.07</v>
      </c>
      <c r="K261" s="258"/>
      <c r="L261" s="257">
        <v>5228.3999999999996</v>
      </c>
      <c r="M261" s="258"/>
      <c r="N261" s="259">
        <v>7313.74</v>
      </c>
    </row>
    <row r="262" spans="1:14" ht="25.5" x14ac:dyDescent="0.25">
      <c r="A262" s="151"/>
      <c r="B262" s="190"/>
      <c r="C262" s="211" t="s">
        <v>547</v>
      </c>
      <c r="D262" s="211" t="s">
        <v>442</v>
      </c>
      <c r="E262" s="211" t="s">
        <v>452</v>
      </c>
      <c r="F262" s="212" t="s">
        <v>198</v>
      </c>
      <c r="G262" s="256"/>
      <c r="H262" s="257">
        <v>976.69</v>
      </c>
      <c r="I262" s="258"/>
      <c r="J262" s="257">
        <v>976.69</v>
      </c>
      <c r="K262" s="258"/>
      <c r="L262" s="257">
        <v>1837.51</v>
      </c>
      <c r="M262" s="258"/>
      <c r="N262" s="259">
        <v>1850</v>
      </c>
    </row>
    <row r="263" spans="1:14" ht="38.25" x14ac:dyDescent="0.25">
      <c r="A263" s="151"/>
      <c r="B263" s="190"/>
      <c r="C263" s="211" t="s">
        <v>548</v>
      </c>
      <c r="D263" s="211" t="s">
        <v>422</v>
      </c>
      <c r="E263" s="211" t="s">
        <v>449</v>
      </c>
      <c r="F263" s="212" t="s">
        <v>198</v>
      </c>
      <c r="G263" s="256"/>
      <c r="H263" s="257">
        <v>0</v>
      </c>
      <c r="I263" s="258"/>
      <c r="J263" s="257">
        <v>675</v>
      </c>
      <c r="K263" s="258"/>
      <c r="L263" s="257">
        <v>1757.25</v>
      </c>
      <c r="M263" s="258"/>
      <c r="N263" s="259">
        <v>2500</v>
      </c>
    </row>
    <row r="264" spans="1:14" ht="25.5" x14ac:dyDescent="0.25">
      <c r="A264" s="151"/>
      <c r="B264" s="190"/>
      <c r="C264" s="211" t="s">
        <v>549</v>
      </c>
      <c r="D264" s="211" t="s">
        <v>442</v>
      </c>
      <c r="E264" s="211" t="s">
        <v>443</v>
      </c>
      <c r="F264" s="212" t="s">
        <v>327</v>
      </c>
      <c r="G264" s="256"/>
      <c r="H264" s="257">
        <v>9821.06</v>
      </c>
      <c r="I264" s="258"/>
      <c r="J264" s="257">
        <v>18428.25</v>
      </c>
      <c r="K264" s="258"/>
      <c r="L264" s="257">
        <v>27035.439999999999</v>
      </c>
      <c r="M264" s="258"/>
      <c r="N264" s="259">
        <v>38511.699999999997</v>
      </c>
    </row>
    <row r="265" spans="1:14" ht="38.25" x14ac:dyDescent="0.25">
      <c r="A265" s="151"/>
      <c r="B265" s="190"/>
      <c r="C265" s="211" t="s">
        <v>550</v>
      </c>
      <c r="D265" s="211" t="s">
        <v>422</v>
      </c>
      <c r="E265" s="211" t="s">
        <v>449</v>
      </c>
      <c r="F265" s="212" t="s">
        <v>195</v>
      </c>
      <c r="G265" s="256"/>
      <c r="H265" s="257">
        <v>5326.87</v>
      </c>
      <c r="I265" s="258"/>
      <c r="J265" s="257">
        <v>25321.06</v>
      </c>
      <c r="K265" s="258"/>
      <c r="L265" s="257">
        <v>45315.25</v>
      </c>
      <c r="M265" s="258"/>
      <c r="N265" s="259">
        <v>65309.45</v>
      </c>
    </row>
    <row r="266" spans="1:14" ht="38.25" x14ac:dyDescent="0.25">
      <c r="A266" s="151"/>
      <c r="B266" s="190"/>
      <c r="C266" s="211" t="s">
        <v>551</v>
      </c>
      <c r="D266" s="211" t="s">
        <v>422</v>
      </c>
      <c r="E266" s="211" t="s">
        <v>449</v>
      </c>
      <c r="F266" s="212" t="s">
        <v>201</v>
      </c>
      <c r="G266" s="256"/>
      <c r="H266" s="257">
        <v>38065.629999999997</v>
      </c>
      <c r="I266" s="258"/>
      <c r="J266" s="257">
        <v>44000</v>
      </c>
      <c r="K266" s="258"/>
      <c r="L266" s="257">
        <v>48000</v>
      </c>
      <c r="M266" s="258"/>
      <c r="N266" s="259">
        <v>52089.13</v>
      </c>
    </row>
    <row r="267" spans="1:14" ht="25.5" x14ac:dyDescent="0.25">
      <c r="A267" s="151"/>
      <c r="B267" s="190"/>
      <c r="C267" s="211" t="s">
        <v>552</v>
      </c>
      <c r="D267" s="211" t="s">
        <v>465</v>
      </c>
      <c r="E267" s="211" t="s">
        <v>492</v>
      </c>
      <c r="F267" s="212" t="s">
        <v>201</v>
      </c>
      <c r="G267" s="256"/>
      <c r="H267" s="257">
        <v>96790.25</v>
      </c>
      <c r="I267" s="258"/>
      <c r="J267" s="257">
        <v>184358.37</v>
      </c>
      <c r="K267" s="258"/>
      <c r="L267" s="257">
        <v>226948.37</v>
      </c>
      <c r="M267" s="258"/>
      <c r="N267" s="259">
        <v>261948.37</v>
      </c>
    </row>
    <row r="268" spans="1:14" ht="38.25" x14ac:dyDescent="0.25">
      <c r="A268" s="151"/>
      <c r="B268" s="190"/>
      <c r="C268" s="211" t="s">
        <v>553</v>
      </c>
      <c r="D268" s="211" t="s">
        <v>422</v>
      </c>
      <c r="E268" s="211" t="s">
        <v>449</v>
      </c>
      <c r="F268" s="212" t="s">
        <v>201</v>
      </c>
      <c r="G268" s="256"/>
      <c r="H268" s="257">
        <v>24735.5</v>
      </c>
      <c r="I268" s="258"/>
      <c r="J268" s="257">
        <v>32286.52</v>
      </c>
      <c r="K268" s="258"/>
      <c r="L268" s="257">
        <v>32286.52</v>
      </c>
      <c r="M268" s="258"/>
      <c r="N268" s="259">
        <v>32286.52</v>
      </c>
    </row>
    <row r="269" spans="1:14" ht="25.5" x14ac:dyDescent="0.25">
      <c r="A269" s="151"/>
      <c r="B269" s="190"/>
      <c r="C269" s="211" t="s">
        <v>554</v>
      </c>
      <c r="D269" s="211" t="s">
        <v>425</v>
      </c>
      <c r="E269" s="211" t="s">
        <v>555</v>
      </c>
      <c r="F269" s="212" t="s">
        <v>198</v>
      </c>
      <c r="G269" s="256"/>
      <c r="H269" s="257">
        <v>0</v>
      </c>
      <c r="I269" s="258"/>
      <c r="J269" s="257">
        <v>0</v>
      </c>
      <c r="K269" s="258"/>
      <c r="L269" s="257">
        <v>0</v>
      </c>
      <c r="M269" s="258"/>
      <c r="N269" s="259">
        <v>350</v>
      </c>
    </row>
    <row r="270" spans="1:14" ht="25.5" x14ac:dyDescent="0.25">
      <c r="A270" s="151"/>
      <c r="B270" s="190"/>
      <c r="C270" s="211" t="s">
        <v>556</v>
      </c>
      <c r="D270" s="211" t="s">
        <v>419</v>
      </c>
      <c r="E270" s="211" t="s">
        <v>197</v>
      </c>
      <c r="F270" s="212" t="s">
        <v>201</v>
      </c>
      <c r="G270" s="256"/>
      <c r="H270" s="257">
        <v>0</v>
      </c>
      <c r="I270" s="258"/>
      <c r="J270" s="257">
        <v>1600</v>
      </c>
      <c r="K270" s="258"/>
      <c r="L270" s="257">
        <v>2000</v>
      </c>
      <c r="M270" s="258"/>
      <c r="N270" s="259">
        <v>2000</v>
      </c>
    </row>
    <row r="271" spans="1:14" ht="38.25" x14ac:dyDescent="0.25">
      <c r="A271" s="151"/>
      <c r="B271" s="190"/>
      <c r="C271" s="211" t="s">
        <v>557</v>
      </c>
      <c r="D271" s="211" t="s">
        <v>465</v>
      </c>
      <c r="E271" s="211" t="s">
        <v>492</v>
      </c>
      <c r="F271" s="212" t="s">
        <v>198</v>
      </c>
      <c r="G271" s="256"/>
      <c r="H271" s="257">
        <v>0</v>
      </c>
      <c r="I271" s="258"/>
      <c r="J271" s="257">
        <v>0</v>
      </c>
      <c r="K271" s="258"/>
      <c r="L271" s="257">
        <v>800</v>
      </c>
      <c r="M271" s="258"/>
      <c r="N271" s="259">
        <v>800</v>
      </c>
    </row>
    <row r="272" spans="1:14" ht="25.5" x14ac:dyDescent="0.25">
      <c r="A272" s="151"/>
      <c r="B272" s="190"/>
      <c r="C272" s="211" t="s">
        <v>558</v>
      </c>
      <c r="D272" s="211" t="s">
        <v>442</v>
      </c>
      <c r="E272" s="211" t="s">
        <v>452</v>
      </c>
      <c r="F272" s="212" t="s">
        <v>201</v>
      </c>
      <c r="G272" s="256"/>
      <c r="H272" s="257">
        <v>1030</v>
      </c>
      <c r="I272" s="258"/>
      <c r="J272" s="257">
        <v>1030</v>
      </c>
      <c r="K272" s="258"/>
      <c r="L272" s="257">
        <v>1030</v>
      </c>
      <c r="M272" s="258"/>
      <c r="N272" s="259">
        <v>1100</v>
      </c>
    </row>
    <row r="273" spans="1:14" ht="38.25" x14ac:dyDescent="0.25">
      <c r="A273" s="151"/>
      <c r="B273" s="190"/>
      <c r="C273" s="211" t="s">
        <v>559</v>
      </c>
      <c r="D273" s="211" t="s">
        <v>422</v>
      </c>
      <c r="E273" s="211" t="s">
        <v>449</v>
      </c>
      <c r="F273" s="212" t="s">
        <v>195</v>
      </c>
      <c r="G273" s="256"/>
      <c r="H273" s="257">
        <v>0</v>
      </c>
      <c r="I273" s="258"/>
      <c r="J273" s="257">
        <v>333.33</v>
      </c>
      <c r="K273" s="258"/>
      <c r="L273" s="257">
        <v>666.66</v>
      </c>
      <c r="M273" s="258"/>
      <c r="N273" s="259">
        <v>1000</v>
      </c>
    </row>
    <row r="274" spans="1:14" ht="25.5" x14ac:dyDescent="0.25">
      <c r="A274" s="151"/>
      <c r="B274" s="190"/>
      <c r="C274" s="211" t="s">
        <v>560</v>
      </c>
      <c r="D274" s="211" t="s">
        <v>419</v>
      </c>
      <c r="E274" s="211" t="s">
        <v>420</v>
      </c>
      <c r="F274" s="212" t="s">
        <v>198</v>
      </c>
      <c r="G274" s="256"/>
      <c r="H274" s="257">
        <v>0</v>
      </c>
      <c r="I274" s="258"/>
      <c r="J274" s="257">
        <v>298.2</v>
      </c>
      <c r="K274" s="258"/>
      <c r="L274" s="257">
        <v>6000</v>
      </c>
      <c r="M274" s="258"/>
      <c r="N274" s="259">
        <v>6000</v>
      </c>
    </row>
    <row r="275" spans="1:14" ht="25.5" x14ac:dyDescent="0.25">
      <c r="A275" s="151"/>
      <c r="B275" s="190"/>
      <c r="C275" s="211" t="s">
        <v>561</v>
      </c>
      <c r="D275" s="211" t="s">
        <v>410</v>
      </c>
      <c r="E275" s="211" t="s">
        <v>447</v>
      </c>
      <c r="F275" s="212" t="s">
        <v>195</v>
      </c>
      <c r="G275" s="256"/>
      <c r="H275" s="257">
        <v>225.72</v>
      </c>
      <c r="I275" s="258"/>
      <c r="J275" s="257">
        <v>579.79999999999995</v>
      </c>
      <c r="K275" s="258"/>
      <c r="L275" s="257">
        <v>933.88</v>
      </c>
      <c r="M275" s="258"/>
      <c r="N275" s="259">
        <v>1287.95</v>
      </c>
    </row>
    <row r="276" spans="1:14" ht="38.25" x14ac:dyDescent="0.25">
      <c r="A276" s="151"/>
      <c r="B276" s="190"/>
      <c r="C276" s="211" t="s">
        <v>562</v>
      </c>
      <c r="D276" s="211" t="s">
        <v>422</v>
      </c>
      <c r="E276" s="211" t="s">
        <v>449</v>
      </c>
      <c r="F276" s="212" t="s">
        <v>195</v>
      </c>
      <c r="G276" s="256"/>
      <c r="H276" s="257">
        <v>0</v>
      </c>
      <c r="I276" s="258"/>
      <c r="J276" s="257">
        <v>333.33</v>
      </c>
      <c r="K276" s="258"/>
      <c r="L276" s="257">
        <v>666.66</v>
      </c>
      <c r="M276" s="258"/>
      <c r="N276" s="259">
        <v>1000</v>
      </c>
    </row>
    <row r="277" spans="1:14" ht="25.5" x14ac:dyDescent="0.25">
      <c r="A277" s="151"/>
      <c r="B277" s="190"/>
      <c r="C277" s="211" t="s">
        <v>563</v>
      </c>
      <c r="D277" s="211" t="s">
        <v>439</v>
      </c>
      <c r="E277" s="211" t="s">
        <v>440</v>
      </c>
      <c r="F277" s="212" t="s">
        <v>201</v>
      </c>
      <c r="G277" s="256"/>
      <c r="H277" s="257">
        <v>432.06</v>
      </c>
      <c r="I277" s="258"/>
      <c r="J277" s="257">
        <v>819.08</v>
      </c>
      <c r="K277" s="258"/>
      <c r="L277" s="257">
        <v>1228.6300000000001</v>
      </c>
      <c r="M277" s="258"/>
      <c r="N277" s="259">
        <v>1228.6300000000001</v>
      </c>
    </row>
    <row r="278" spans="1:14" ht="25.5" x14ac:dyDescent="0.25">
      <c r="A278" s="151"/>
      <c r="B278" s="190"/>
      <c r="C278" s="211" t="s">
        <v>564</v>
      </c>
      <c r="D278" s="211" t="s">
        <v>410</v>
      </c>
      <c r="E278" s="211" t="s">
        <v>459</v>
      </c>
      <c r="F278" s="212" t="s">
        <v>195</v>
      </c>
      <c r="G278" s="256"/>
      <c r="H278" s="257">
        <v>500</v>
      </c>
      <c r="I278" s="258"/>
      <c r="J278" s="257">
        <v>1000</v>
      </c>
      <c r="K278" s="258"/>
      <c r="L278" s="257">
        <v>1500</v>
      </c>
      <c r="M278" s="258"/>
      <c r="N278" s="259">
        <v>2000</v>
      </c>
    </row>
    <row r="279" spans="1:14" ht="25.5" x14ac:dyDescent="0.25">
      <c r="A279" s="151"/>
      <c r="B279" s="190"/>
      <c r="C279" s="211" t="s">
        <v>565</v>
      </c>
      <c r="D279" s="211" t="s">
        <v>442</v>
      </c>
      <c r="E279" s="211" t="s">
        <v>443</v>
      </c>
      <c r="F279" s="212" t="s">
        <v>327</v>
      </c>
      <c r="G279" s="256"/>
      <c r="H279" s="257">
        <v>356.38</v>
      </c>
      <c r="I279" s="258"/>
      <c r="J279" s="257">
        <v>620.03</v>
      </c>
      <c r="K279" s="258"/>
      <c r="L279" s="257">
        <v>883.68</v>
      </c>
      <c r="M279" s="258"/>
      <c r="N279" s="259">
        <v>1235.2</v>
      </c>
    </row>
    <row r="280" spans="1:14" ht="38.25" x14ac:dyDescent="0.25">
      <c r="A280" s="151"/>
      <c r="B280" s="190"/>
      <c r="C280" s="211" t="s">
        <v>566</v>
      </c>
      <c r="D280" s="211" t="s">
        <v>422</v>
      </c>
      <c r="E280" s="211" t="s">
        <v>449</v>
      </c>
      <c r="F280" s="212" t="s">
        <v>195</v>
      </c>
      <c r="G280" s="256"/>
      <c r="H280" s="257">
        <v>0</v>
      </c>
      <c r="I280" s="258"/>
      <c r="J280" s="257">
        <v>166.67</v>
      </c>
      <c r="K280" s="258"/>
      <c r="L280" s="257">
        <v>333.34</v>
      </c>
      <c r="M280" s="258"/>
      <c r="N280" s="259">
        <v>500</v>
      </c>
    </row>
    <row r="281" spans="1:14" ht="25.5" x14ac:dyDescent="0.25">
      <c r="A281" s="151"/>
      <c r="B281" s="190"/>
      <c r="C281" s="211" t="s">
        <v>567</v>
      </c>
      <c r="D281" s="211" t="s">
        <v>439</v>
      </c>
      <c r="E281" s="211" t="s">
        <v>440</v>
      </c>
      <c r="F281" s="212" t="s">
        <v>195</v>
      </c>
      <c r="G281" s="256"/>
      <c r="H281" s="257">
        <v>866.46</v>
      </c>
      <c r="I281" s="258"/>
      <c r="J281" s="257">
        <v>1392.08</v>
      </c>
      <c r="K281" s="258"/>
      <c r="L281" s="257">
        <v>1917.7</v>
      </c>
      <c r="M281" s="258"/>
      <c r="N281" s="259">
        <v>2443.31</v>
      </c>
    </row>
    <row r="282" spans="1:14" ht="25.5" x14ac:dyDescent="0.25">
      <c r="A282" s="151"/>
      <c r="B282" s="190"/>
      <c r="C282" s="211" t="s">
        <v>568</v>
      </c>
      <c r="D282" s="211" t="s">
        <v>442</v>
      </c>
      <c r="E282" s="211" t="s">
        <v>445</v>
      </c>
      <c r="F282" s="212" t="s">
        <v>301</v>
      </c>
      <c r="G282" s="256"/>
      <c r="H282" s="257">
        <v>0</v>
      </c>
      <c r="I282" s="258"/>
      <c r="J282" s="257">
        <v>100</v>
      </c>
      <c r="K282" s="258"/>
      <c r="L282" s="257">
        <v>100</v>
      </c>
      <c r="M282" s="258"/>
      <c r="N282" s="259">
        <v>200</v>
      </c>
    </row>
    <row r="283" spans="1:14" ht="25.5" x14ac:dyDescent="0.25">
      <c r="A283" s="151"/>
      <c r="B283" s="190"/>
      <c r="C283" s="211" t="s">
        <v>569</v>
      </c>
      <c r="D283" s="211" t="s">
        <v>442</v>
      </c>
      <c r="E283" s="211" t="s">
        <v>443</v>
      </c>
      <c r="F283" s="212" t="s">
        <v>327</v>
      </c>
      <c r="G283" s="256"/>
      <c r="H283" s="257">
        <v>0</v>
      </c>
      <c r="I283" s="258"/>
      <c r="J283" s="257">
        <v>555</v>
      </c>
      <c r="K283" s="258"/>
      <c r="L283" s="257">
        <v>1110</v>
      </c>
      <c r="M283" s="258"/>
      <c r="N283" s="259">
        <v>1850</v>
      </c>
    </row>
    <row r="284" spans="1:14" ht="25.5" x14ac:dyDescent="0.25">
      <c r="A284" s="151"/>
      <c r="B284" s="190"/>
      <c r="C284" s="211" t="s">
        <v>570</v>
      </c>
      <c r="D284" s="211" t="s">
        <v>442</v>
      </c>
      <c r="E284" s="211" t="s">
        <v>452</v>
      </c>
      <c r="F284" s="212" t="s">
        <v>201</v>
      </c>
      <c r="G284" s="256"/>
      <c r="H284" s="257">
        <v>1182.45</v>
      </c>
      <c r="I284" s="258"/>
      <c r="J284" s="257">
        <v>1200</v>
      </c>
      <c r="K284" s="258"/>
      <c r="L284" s="257">
        <v>1200</v>
      </c>
      <c r="M284" s="258"/>
      <c r="N284" s="259">
        <v>1200</v>
      </c>
    </row>
    <row r="285" spans="1:14" ht="38.25" x14ac:dyDescent="0.25">
      <c r="A285" s="151"/>
      <c r="B285" s="190"/>
      <c r="C285" s="191" t="s">
        <v>571</v>
      </c>
      <c r="D285" s="191" t="s">
        <v>422</v>
      </c>
      <c r="E285" s="191" t="s">
        <v>449</v>
      </c>
      <c r="F285" s="195" t="s">
        <v>201</v>
      </c>
      <c r="G285" s="246"/>
      <c r="H285" s="250">
        <v>0</v>
      </c>
      <c r="I285" s="248"/>
      <c r="J285" s="250">
        <v>5000</v>
      </c>
      <c r="K285" s="248"/>
      <c r="L285" s="250">
        <v>42000</v>
      </c>
      <c r="M285" s="248"/>
      <c r="N285" s="252">
        <v>42000</v>
      </c>
    </row>
    <row r="286" spans="1:14" x14ac:dyDescent="0.25">
      <c r="A286" s="151" t="s">
        <v>69</v>
      </c>
      <c r="B286" s="150" t="s">
        <v>14</v>
      </c>
      <c r="C286" s="193"/>
      <c r="D286" s="193"/>
      <c r="E286" s="193"/>
      <c r="F286" s="245"/>
      <c r="G286" s="83">
        <v>74795.240000000005</v>
      </c>
      <c r="H286" s="85">
        <f>SUM(H287:H307)</f>
        <v>137935.44</v>
      </c>
      <c r="I286" s="85">
        <v>169188.94</v>
      </c>
      <c r="J286" s="85">
        <f>SUM(J287:J307)</f>
        <v>332043.13</v>
      </c>
      <c r="K286" s="85">
        <v>362448.59</v>
      </c>
      <c r="L286" s="85">
        <f>SUM(L287:L307)</f>
        <v>556700.7699999999</v>
      </c>
      <c r="M286" s="85"/>
      <c r="N286" s="87">
        <f>SUM(N287:N307)</f>
        <v>671776.95</v>
      </c>
    </row>
    <row r="287" spans="1:14" ht="25.5" x14ac:dyDescent="0.25">
      <c r="A287" s="151"/>
      <c r="B287" s="190"/>
      <c r="C287" s="204" t="s">
        <v>572</v>
      </c>
      <c r="D287" s="204" t="s">
        <v>573</v>
      </c>
      <c r="E287" s="204" t="s">
        <v>574</v>
      </c>
      <c r="F287" s="206" t="s">
        <v>198</v>
      </c>
      <c r="G287" s="228"/>
      <c r="H287" s="235">
        <v>474.01</v>
      </c>
      <c r="I287" s="230"/>
      <c r="J287" s="235">
        <v>622.21</v>
      </c>
      <c r="K287" s="230"/>
      <c r="L287" s="235">
        <v>3953.29</v>
      </c>
      <c r="M287" s="230"/>
      <c r="N287" s="236">
        <v>4274.01</v>
      </c>
    </row>
    <row r="288" spans="1:14" ht="25.5" x14ac:dyDescent="0.25">
      <c r="A288" s="151"/>
      <c r="B288" s="190"/>
      <c r="C288" s="211" t="s">
        <v>575</v>
      </c>
      <c r="D288" s="211" t="s">
        <v>576</v>
      </c>
      <c r="E288" s="211" t="s">
        <v>197</v>
      </c>
      <c r="F288" s="212" t="s">
        <v>198</v>
      </c>
      <c r="G288" s="237"/>
      <c r="H288" s="238">
        <v>0</v>
      </c>
      <c r="I288" s="239"/>
      <c r="J288" s="238">
        <v>0</v>
      </c>
      <c r="K288" s="239"/>
      <c r="L288" s="238">
        <v>123689.60000000001</v>
      </c>
      <c r="M288" s="239"/>
      <c r="N288" s="240">
        <v>123689.60000000001</v>
      </c>
    </row>
    <row r="289" spans="1:14" ht="25.5" x14ac:dyDescent="0.25">
      <c r="A289" s="151"/>
      <c r="B289" s="190"/>
      <c r="C289" s="211" t="s">
        <v>577</v>
      </c>
      <c r="D289" s="211" t="s">
        <v>576</v>
      </c>
      <c r="E289" s="211" t="s">
        <v>197</v>
      </c>
      <c r="F289" s="212" t="s">
        <v>195</v>
      </c>
      <c r="G289" s="237"/>
      <c r="H289" s="238">
        <v>70</v>
      </c>
      <c r="I289" s="239"/>
      <c r="J289" s="238">
        <v>236.67</v>
      </c>
      <c r="K289" s="239"/>
      <c r="L289" s="238">
        <v>403.34</v>
      </c>
      <c r="M289" s="239"/>
      <c r="N289" s="240">
        <v>570</v>
      </c>
    </row>
    <row r="290" spans="1:14" ht="25.5" x14ac:dyDescent="0.25">
      <c r="A290" s="151"/>
      <c r="B290" s="190"/>
      <c r="C290" s="211" t="s">
        <v>578</v>
      </c>
      <c r="D290" s="211" t="s">
        <v>576</v>
      </c>
      <c r="E290" s="211" t="s">
        <v>579</v>
      </c>
      <c r="F290" s="212" t="s">
        <v>195</v>
      </c>
      <c r="G290" s="237"/>
      <c r="H290" s="238">
        <v>0</v>
      </c>
      <c r="I290" s="239"/>
      <c r="J290" s="238">
        <v>666.67</v>
      </c>
      <c r="K290" s="239"/>
      <c r="L290" s="238">
        <v>1333.34</v>
      </c>
      <c r="M290" s="239"/>
      <c r="N290" s="240">
        <v>2000</v>
      </c>
    </row>
    <row r="291" spans="1:14" ht="25.5" x14ac:dyDescent="0.25">
      <c r="A291" s="151"/>
      <c r="B291" s="190"/>
      <c r="C291" s="211" t="s">
        <v>580</v>
      </c>
      <c r="D291" s="211" t="s">
        <v>573</v>
      </c>
      <c r="E291" s="211" t="s">
        <v>574</v>
      </c>
      <c r="F291" s="212" t="s">
        <v>198</v>
      </c>
      <c r="G291" s="237"/>
      <c r="H291" s="238">
        <v>350</v>
      </c>
      <c r="I291" s="239"/>
      <c r="J291" s="238">
        <v>350</v>
      </c>
      <c r="K291" s="239"/>
      <c r="L291" s="238">
        <v>350</v>
      </c>
      <c r="M291" s="239"/>
      <c r="N291" s="240">
        <v>350</v>
      </c>
    </row>
    <row r="292" spans="1:14" ht="25.5" x14ac:dyDescent="0.25">
      <c r="A292" s="151"/>
      <c r="B292" s="190"/>
      <c r="C292" s="211" t="s">
        <v>581</v>
      </c>
      <c r="D292" s="211" t="s">
        <v>582</v>
      </c>
      <c r="E292" s="211" t="s">
        <v>583</v>
      </c>
      <c r="F292" s="212" t="s">
        <v>198</v>
      </c>
      <c r="G292" s="237"/>
      <c r="H292" s="238">
        <v>0</v>
      </c>
      <c r="I292" s="239"/>
      <c r="J292" s="238">
        <v>0</v>
      </c>
      <c r="K292" s="239"/>
      <c r="L292" s="238">
        <v>0</v>
      </c>
      <c r="M292" s="239"/>
      <c r="N292" s="240">
        <v>400</v>
      </c>
    </row>
    <row r="293" spans="1:14" ht="25.5" x14ac:dyDescent="0.25">
      <c r="A293" s="151"/>
      <c r="B293" s="190"/>
      <c r="C293" s="211" t="s">
        <v>584</v>
      </c>
      <c r="D293" s="211" t="s">
        <v>573</v>
      </c>
      <c r="E293" s="211" t="s">
        <v>574</v>
      </c>
      <c r="F293" s="212" t="s">
        <v>198</v>
      </c>
      <c r="G293" s="237"/>
      <c r="H293" s="238">
        <v>0</v>
      </c>
      <c r="I293" s="239"/>
      <c r="J293" s="238">
        <v>0</v>
      </c>
      <c r="K293" s="239"/>
      <c r="L293" s="238">
        <v>2030.93</v>
      </c>
      <c r="M293" s="239"/>
      <c r="N293" s="240">
        <v>2030.93</v>
      </c>
    </row>
    <row r="294" spans="1:14" ht="25.5" x14ac:dyDescent="0.25">
      <c r="A294" s="151"/>
      <c r="B294" s="190"/>
      <c r="C294" s="211" t="s">
        <v>585</v>
      </c>
      <c r="D294" s="211" t="s">
        <v>582</v>
      </c>
      <c r="E294" s="211" t="s">
        <v>586</v>
      </c>
      <c r="F294" s="212" t="s">
        <v>201</v>
      </c>
      <c r="G294" s="237"/>
      <c r="H294" s="238">
        <v>0</v>
      </c>
      <c r="I294" s="239"/>
      <c r="J294" s="238">
        <v>0</v>
      </c>
      <c r="K294" s="239"/>
      <c r="L294" s="238">
        <v>0</v>
      </c>
      <c r="M294" s="239"/>
      <c r="N294" s="240">
        <v>4000</v>
      </c>
    </row>
    <row r="295" spans="1:14" ht="25.5" x14ac:dyDescent="0.25">
      <c r="A295" s="151"/>
      <c r="B295" s="190"/>
      <c r="C295" s="211" t="s">
        <v>587</v>
      </c>
      <c r="D295" s="211" t="s">
        <v>582</v>
      </c>
      <c r="E295" s="211" t="s">
        <v>588</v>
      </c>
      <c r="F295" s="212" t="s">
        <v>198</v>
      </c>
      <c r="G295" s="237"/>
      <c r="H295" s="238">
        <v>0</v>
      </c>
      <c r="I295" s="239"/>
      <c r="J295" s="238">
        <v>0</v>
      </c>
      <c r="K295" s="239"/>
      <c r="L295" s="238">
        <v>1069.3699999999999</v>
      </c>
      <c r="M295" s="239"/>
      <c r="N295" s="240">
        <v>1650</v>
      </c>
    </row>
    <row r="296" spans="1:14" ht="25.5" x14ac:dyDescent="0.25">
      <c r="A296" s="151"/>
      <c r="B296" s="190"/>
      <c r="C296" s="211" t="s">
        <v>589</v>
      </c>
      <c r="D296" s="211" t="s">
        <v>582</v>
      </c>
      <c r="E296" s="211" t="s">
        <v>588</v>
      </c>
      <c r="F296" s="212" t="s">
        <v>198</v>
      </c>
      <c r="G296" s="237"/>
      <c r="H296" s="238">
        <v>0</v>
      </c>
      <c r="I296" s="239"/>
      <c r="J296" s="238">
        <v>0</v>
      </c>
      <c r="K296" s="239"/>
      <c r="L296" s="238">
        <v>2750</v>
      </c>
      <c r="M296" s="239"/>
      <c r="N296" s="240">
        <v>2750</v>
      </c>
    </row>
    <row r="297" spans="1:14" ht="25.5" x14ac:dyDescent="0.25">
      <c r="A297" s="151"/>
      <c r="B297" s="190"/>
      <c r="C297" s="211" t="s">
        <v>590</v>
      </c>
      <c r="D297" s="211" t="s">
        <v>573</v>
      </c>
      <c r="E297" s="211" t="s">
        <v>574</v>
      </c>
      <c r="F297" s="212" t="s">
        <v>201</v>
      </c>
      <c r="G297" s="237"/>
      <c r="H297" s="238">
        <v>6000</v>
      </c>
      <c r="I297" s="239"/>
      <c r="J297" s="238">
        <v>6200</v>
      </c>
      <c r="K297" s="239"/>
      <c r="L297" s="238">
        <v>6200</v>
      </c>
      <c r="M297" s="239"/>
      <c r="N297" s="240">
        <v>6200</v>
      </c>
    </row>
    <row r="298" spans="1:14" ht="25.5" x14ac:dyDescent="0.25">
      <c r="A298" s="151"/>
      <c r="B298" s="190"/>
      <c r="C298" s="211" t="s">
        <v>591</v>
      </c>
      <c r="D298" s="211" t="s">
        <v>573</v>
      </c>
      <c r="E298" s="211" t="s">
        <v>574</v>
      </c>
      <c r="F298" s="212" t="s">
        <v>198</v>
      </c>
      <c r="G298" s="237"/>
      <c r="H298" s="238">
        <v>0</v>
      </c>
      <c r="I298" s="239"/>
      <c r="J298" s="238">
        <v>2970.61</v>
      </c>
      <c r="K298" s="239"/>
      <c r="L298" s="238">
        <v>2970.61</v>
      </c>
      <c r="M298" s="239"/>
      <c r="N298" s="240">
        <v>6060</v>
      </c>
    </row>
    <row r="299" spans="1:14" ht="25.5" x14ac:dyDescent="0.25">
      <c r="A299" s="151"/>
      <c r="B299" s="190"/>
      <c r="C299" s="211" t="s">
        <v>592</v>
      </c>
      <c r="D299" s="211" t="s">
        <v>582</v>
      </c>
      <c r="E299" s="211" t="s">
        <v>583</v>
      </c>
      <c r="F299" s="212" t="s">
        <v>201</v>
      </c>
      <c r="G299" s="237"/>
      <c r="H299" s="238">
        <v>0</v>
      </c>
      <c r="I299" s="239"/>
      <c r="J299" s="238">
        <v>15000</v>
      </c>
      <c r="K299" s="239"/>
      <c r="L299" s="238">
        <v>15000</v>
      </c>
      <c r="M299" s="239"/>
      <c r="N299" s="240">
        <v>29518.77</v>
      </c>
    </row>
    <row r="300" spans="1:14" ht="25.5" x14ac:dyDescent="0.25">
      <c r="A300" s="151"/>
      <c r="B300" s="190"/>
      <c r="C300" s="211" t="s">
        <v>593</v>
      </c>
      <c r="D300" s="211" t="s">
        <v>573</v>
      </c>
      <c r="E300" s="211" t="s">
        <v>574</v>
      </c>
      <c r="F300" s="212" t="s">
        <v>201</v>
      </c>
      <c r="G300" s="237"/>
      <c r="H300" s="238">
        <v>0</v>
      </c>
      <c r="I300" s="239"/>
      <c r="J300" s="238">
        <v>7900</v>
      </c>
      <c r="K300" s="239"/>
      <c r="L300" s="238">
        <v>13900</v>
      </c>
      <c r="M300" s="239"/>
      <c r="N300" s="240">
        <v>13900</v>
      </c>
    </row>
    <row r="301" spans="1:14" ht="25.5" x14ac:dyDescent="0.25">
      <c r="A301" s="151"/>
      <c r="B301" s="190"/>
      <c r="C301" s="211" t="s">
        <v>594</v>
      </c>
      <c r="D301" s="211" t="s">
        <v>582</v>
      </c>
      <c r="E301" s="211" t="s">
        <v>583</v>
      </c>
      <c r="F301" s="212" t="s">
        <v>201</v>
      </c>
      <c r="G301" s="237"/>
      <c r="H301" s="238">
        <v>0</v>
      </c>
      <c r="I301" s="239"/>
      <c r="J301" s="238">
        <v>0</v>
      </c>
      <c r="K301" s="239"/>
      <c r="L301" s="238">
        <v>20000</v>
      </c>
      <c r="M301" s="239"/>
      <c r="N301" s="240">
        <v>20000</v>
      </c>
    </row>
    <row r="302" spans="1:14" ht="25.5" x14ac:dyDescent="0.25">
      <c r="A302" s="151"/>
      <c r="B302" s="190"/>
      <c r="C302" s="211" t="s">
        <v>595</v>
      </c>
      <c r="D302" s="211" t="s">
        <v>573</v>
      </c>
      <c r="E302" s="211" t="s">
        <v>574</v>
      </c>
      <c r="F302" s="212" t="s">
        <v>198</v>
      </c>
      <c r="G302" s="237"/>
      <c r="H302" s="238">
        <v>1100</v>
      </c>
      <c r="I302" s="239"/>
      <c r="J302" s="238">
        <v>48480</v>
      </c>
      <c r="K302" s="239"/>
      <c r="L302" s="238">
        <v>52600</v>
      </c>
      <c r="M302" s="239"/>
      <c r="N302" s="240">
        <v>52600</v>
      </c>
    </row>
    <row r="303" spans="1:14" ht="38.25" x14ac:dyDescent="0.25">
      <c r="A303" s="151"/>
      <c r="B303" s="190"/>
      <c r="C303" s="211" t="s">
        <v>596</v>
      </c>
      <c r="D303" s="211" t="s">
        <v>582</v>
      </c>
      <c r="E303" s="211" t="s">
        <v>586</v>
      </c>
      <c r="F303" s="212" t="s">
        <v>198</v>
      </c>
      <c r="G303" s="237"/>
      <c r="H303" s="238">
        <v>114224.22</v>
      </c>
      <c r="I303" s="239"/>
      <c r="J303" s="238">
        <v>233566.43</v>
      </c>
      <c r="K303" s="239"/>
      <c r="L303" s="238">
        <v>233566.43</v>
      </c>
      <c r="M303" s="239"/>
      <c r="N303" s="240">
        <v>233566.43</v>
      </c>
    </row>
    <row r="304" spans="1:14" ht="25.5" x14ac:dyDescent="0.25">
      <c r="A304" s="151"/>
      <c r="B304" s="190"/>
      <c r="C304" s="211" t="s">
        <v>597</v>
      </c>
      <c r="D304" s="211" t="s">
        <v>573</v>
      </c>
      <c r="E304" s="211" t="s">
        <v>574</v>
      </c>
      <c r="F304" s="212" t="s">
        <v>201</v>
      </c>
      <c r="G304" s="237"/>
      <c r="H304" s="238">
        <v>500</v>
      </c>
      <c r="I304" s="239"/>
      <c r="J304" s="238">
        <v>500</v>
      </c>
      <c r="K304" s="239"/>
      <c r="L304" s="238">
        <v>1000</v>
      </c>
      <c r="M304" s="239"/>
      <c r="N304" s="240">
        <v>1000</v>
      </c>
    </row>
    <row r="305" spans="1:14" ht="25.5" x14ac:dyDescent="0.25">
      <c r="A305" s="151"/>
      <c r="B305" s="190"/>
      <c r="C305" s="211" t="s">
        <v>598</v>
      </c>
      <c r="D305" s="211" t="s">
        <v>582</v>
      </c>
      <c r="E305" s="211" t="s">
        <v>197</v>
      </c>
      <c r="F305" s="212" t="s">
        <v>195</v>
      </c>
      <c r="G305" s="237"/>
      <c r="H305" s="238">
        <v>0</v>
      </c>
      <c r="I305" s="239"/>
      <c r="J305" s="238">
        <v>333.33</v>
      </c>
      <c r="K305" s="239"/>
      <c r="L305" s="238">
        <v>666.66</v>
      </c>
      <c r="M305" s="239"/>
      <c r="N305" s="240">
        <v>1000</v>
      </c>
    </row>
    <row r="306" spans="1:14" ht="25.5" x14ac:dyDescent="0.25">
      <c r="A306" s="151"/>
      <c r="B306" s="190"/>
      <c r="C306" s="211" t="s">
        <v>599</v>
      </c>
      <c r="D306" s="211" t="s">
        <v>582</v>
      </c>
      <c r="E306" s="211" t="s">
        <v>197</v>
      </c>
      <c r="F306" s="212" t="s">
        <v>198</v>
      </c>
      <c r="G306" s="237"/>
      <c r="H306" s="238">
        <v>0</v>
      </c>
      <c r="I306" s="239"/>
      <c r="J306" s="238">
        <v>0</v>
      </c>
      <c r="K306" s="239"/>
      <c r="L306" s="238">
        <v>0</v>
      </c>
      <c r="M306" s="239"/>
      <c r="N306" s="240">
        <v>3000</v>
      </c>
    </row>
    <row r="307" spans="1:14" ht="38.25" x14ac:dyDescent="0.25">
      <c r="A307" s="151"/>
      <c r="B307" s="190"/>
      <c r="C307" s="191" t="s">
        <v>600</v>
      </c>
      <c r="D307" s="191" t="s">
        <v>582</v>
      </c>
      <c r="E307" s="191" t="s">
        <v>586</v>
      </c>
      <c r="F307" s="195" t="s">
        <v>201</v>
      </c>
      <c r="G307" s="227"/>
      <c r="H307" s="231">
        <v>15217.21</v>
      </c>
      <c r="I307" s="229"/>
      <c r="J307" s="231">
        <v>15217.21</v>
      </c>
      <c r="K307" s="229"/>
      <c r="L307" s="231">
        <v>75217.2</v>
      </c>
      <c r="M307" s="229"/>
      <c r="N307" s="233">
        <v>163217.21</v>
      </c>
    </row>
    <row r="308" spans="1:14" x14ac:dyDescent="0.25">
      <c r="A308" s="151" t="s">
        <v>71</v>
      </c>
      <c r="B308" s="150" t="s">
        <v>70</v>
      </c>
      <c r="C308" s="192"/>
      <c r="D308" s="192"/>
      <c r="E308" s="192"/>
      <c r="F308" s="243"/>
      <c r="G308" s="83"/>
      <c r="H308" s="85"/>
      <c r="I308" s="85"/>
      <c r="J308" s="85"/>
      <c r="K308" s="85"/>
      <c r="L308" s="85"/>
      <c r="M308" s="85"/>
      <c r="N308" s="87"/>
    </row>
    <row r="309" spans="1:14" x14ac:dyDescent="0.25">
      <c r="A309" s="151" t="s">
        <v>72</v>
      </c>
      <c r="B309" s="150" t="s">
        <v>12</v>
      </c>
      <c r="C309" s="152"/>
      <c r="D309" s="152"/>
      <c r="E309" s="152"/>
      <c r="F309" s="165"/>
      <c r="G309" s="166"/>
      <c r="H309" s="167"/>
      <c r="I309" s="167"/>
      <c r="J309" s="167"/>
      <c r="K309" s="167"/>
      <c r="L309" s="167"/>
      <c r="M309" s="167"/>
      <c r="N309" s="168"/>
    </row>
    <row r="310" spans="1:14" x14ac:dyDescent="0.25">
      <c r="A310" s="151" t="s">
        <v>74</v>
      </c>
      <c r="B310" s="150" t="s">
        <v>73</v>
      </c>
      <c r="C310" s="203"/>
      <c r="D310" s="203"/>
      <c r="E310" s="203"/>
      <c r="F310" s="260"/>
      <c r="G310" s="166"/>
      <c r="H310" s="167">
        <v>0</v>
      </c>
      <c r="I310" s="167"/>
      <c r="J310" s="167">
        <v>41000</v>
      </c>
      <c r="K310" s="167"/>
      <c r="L310" s="167">
        <v>41000</v>
      </c>
      <c r="M310" s="167"/>
      <c r="N310" s="168">
        <v>82000</v>
      </c>
    </row>
    <row r="311" spans="1:14" ht="38.25" x14ac:dyDescent="0.25">
      <c r="A311" s="151"/>
      <c r="B311" s="190"/>
      <c r="C311" s="193" t="s">
        <v>601</v>
      </c>
      <c r="D311" s="193" t="s">
        <v>602</v>
      </c>
      <c r="E311" s="193" t="s">
        <v>603</v>
      </c>
      <c r="F311" s="197" t="s">
        <v>301</v>
      </c>
      <c r="G311" s="166"/>
      <c r="H311" s="251">
        <v>0</v>
      </c>
      <c r="I311" s="167"/>
      <c r="J311" s="251">
        <v>41000</v>
      </c>
      <c r="K311" s="167"/>
      <c r="L311" s="251">
        <v>41000</v>
      </c>
      <c r="M311" s="167"/>
      <c r="N311" s="253">
        <v>82000</v>
      </c>
    </row>
    <row r="312" spans="1:14" x14ac:dyDescent="0.25">
      <c r="A312" s="151" t="s">
        <v>76</v>
      </c>
      <c r="B312" s="150" t="s">
        <v>75</v>
      </c>
      <c r="C312" s="192"/>
      <c r="D312" s="192"/>
      <c r="E312" s="192"/>
      <c r="F312" s="243"/>
      <c r="G312" s="83"/>
      <c r="H312" s="85"/>
      <c r="I312" s="85"/>
      <c r="J312" s="85"/>
      <c r="K312" s="85"/>
      <c r="L312" s="85"/>
      <c r="M312" s="85"/>
      <c r="N312" s="87"/>
    </row>
    <row r="313" spans="1:14" x14ac:dyDescent="0.25">
      <c r="A313" s="151" t="s">
        <v>78</v>
      </c>
      <c r="B313" s="150" t="s">
        <v>77</v>
      </c>
      <c r="C313" s="203"/>
      <c r="D313" s="203"/>
      <c r="E313" s="203"/>
      <c r="F313" s="260"/>
      <c r="G313" s="83">
        <v>1949.05</v>
      </c>
      <c r="H313" s="85">
        <f>SUM(H314:H320)</f>
        <v>1580.12</v>
      </c>
      <c r="I313" s="85">
        <v>4182.55</v>
      </c>
      <c r="J313" s="85">
        <f>SUM(J314:J320)</f>
        <v>44156.249999999993</v>
      </c>
      <c r="K313" s="85">
        <v>4358.4799999999996</v>
      </c>
      <c r="L313" s="85">
        <f>SUM(L314:L320)</f>
        <v>52356.51999999999</v>
      </c>
      <c r="M313" s="85"/>
      <c r="N313" s="87">
        <f>SUM(N314:N320)</f>
        <v>94932.63</v>
      </c>
    </row>
    <row r="314" spans="1:14" ht="38.25" x14ac:dyDescent="0.25">
      <c r="A314" s="151"/>
      <c r="B314" s="190"/>
      <c r="C314" s="204" t="s">
        <v>604</v>
      </c>
      <c r="D314" s="204" t="s">
        <v>605</v>
      </c>
      <c r="E314" s="204" t="s">
        <v>606</v>
      </c>
      <c r="F314" s="206" t="s">
        <v>301</v>
      </c>
      <c r="G314" s="228"/>
      <c r="H314" s="235">
        <v>0</v>
      </c>
      <c r="I314" s="230"/>
      <c r="J314" s="235">
        <v>34375.86</v>
      </c>
      <c r="K314" s="230"/>
      <c r="L314" s="235">
        <v>34375.86</v>
      </c>
      <c r="M314" s="230"/>
      <c r="N314" s="236">
        <v>68751.72</v>
      </c>
    </row>
    <row r="315" spans="1:14" ht="25.5" x14ac:dyDescent="0.25">
      <c r="A315" s="151"/>
      <c r="B315" s="190"/>
      <c r="C315" s="211" t="s">
        <v>607</v>
      </c>
      <c r="D315" s="211" t="s">
        <v>608</v>
      </c>
      <c r="E315" s="211" t="s">
        <v>609</v>
      </c>
      <c r="F315" s="212" t="s">
        <v>195</v>
      </c>
      <c r="G315" s="237"/>
      <c r="H315" s="238">
        <v>586.04999999999995</v>
      </c>
      <c r="I315" s="239"/>
      <c r="J315" s="238">
        <v>6379.84</v>
      </c>
      <c r="K315" s="239"/>
      <c r="L315" s="238">
        <v>12173.63</v>
      </c>
      <c r="M315" s="239"/>
      <c r="N315" s="240">
        <v>17967.419999999998</v>
      </c>
    </row>
    <row r="316" spans="1:14" ht="38.25" x14ac:dyDescent="0.25">
      <c r="A316" s="151"/>
      <c r="B316" s="190"/>
      <c r="C316" s="211" t="s">
        <v>610</v>
      </c>
      <c r="D316" s="211" t="s">
        <v>611</v>
      </c>
      <c r="E316" s="211" t="s">
        <v>612</v>
      </c>
      <c r="F316" s="212" t="s">
        <v>195</v>
      </c>
      <c r="G316" s="237"/>
      <c r="H316" s="238">
        <v>0</v>
      </c>
      <c r="I316" s="239"/>
      <c r="J316" s="238">
        <v>2000</v>
      </c>
      <c r="K316" s="239"/>
      <c r="L316" s="238">
        <v>4000</v>
      </c>
      <c r="M316" s="239"/>
      <c r="N316" s="240">
        <v>6000</v>
      </c>
    </row>
    <row r="317" spans="1:14" ht="38.25" x14ac:dyDescent="0.25">
      <c r="A317" s="151"/>
      <c r="B317" s="190"/>
      <c r="C317" s="211" t="s">
        <v>613</v>
      </c>
      <c r="D317" s="211" t="s">
        <v>614</v>
      </c>
      <c r="E317" s="211" t="s">
        <v>615</v>
      </c>
      <c r="F317" s="212" t="s">
        <v>195</v>
      </c>
      <c r="G317" s="237"/>
      <c r="H317" s="238">
        <v>14</v>
      </c>
      <c r="I317" s="239"/>
      <c r="J317" s="238">
        <v>176</v>
      </c>
      <c r="K317" s="239"/>
      <c r="L317" s="238">
        <v>338</v>
      </c>
      <c r="M317" s="239"/>
      <c r="N317" s="240">
        <v>500</v>
      </c>
    </row>
    <row r="318" spans="1:14" ht="38.25" x14ac:dyDescent="0.25">
      <c r="A318" s="151"/>
      <c r="B318" s="190"/>
      <c r="C318" s="211" t="s">
        <v>616</v>
      </c>
      <c r="D318" s="211" t="s">
        <v>617</v>
      </c>
      <c r="E318" s="211" t="s">
        <v>618</v>
      </c>
      <c r="F318" s="212" t="s">
        <v>195</v>
      </c>
      <c r="G318" s="237"/>
      <c r="H318" s="238">
        <v>0</v>
      </c>
      <c r="I318" s="239"/>
      <c r="J318" s="238">
        <v>166.67</v>
      </c>
      <c r="K318" s="239"/>
      <c r="L318" s="238">
        <v>333.34</v>
      </c>
      <c r="M318" s="239"/>
      <c r="N318" s="240">
        <v>500</v>
      </c>
    </row>
    <row r="319" spans="1:14" ht="38.25" x14ac:dyDescent="0.25">
      <c r="A319" s="151"/>
      <c r="B319" s="190"/>
      <c r="C319" s="211" t="s">
        <v>619</v>
      </c>
      <c r="D319" s="211" t="s">
        <v>620</v>
      </c>
      <c r="E319" s="211" t="s">
        <v>621</v>
      </c>
      <c r="F319" s="212" t="s">
        <v>195</v>
      </c>
      <c r="G319" s="237"/>
      <c r="H319" s="238">
        <v>266.58</v>
      </c>
      <c r="I319" s="239"/>
      <c r="J319" s="238">
        <v>344.39</v>
      </c>
      <c r="K319" s="239"/>
      <c r="L319" s="238">
        <v>422.2</v>
      </c>
      <c r="M319" s="239"/>
      <c r="N319" s="240">
        <v>500</v>
      </c>
    </row>
    <row r="320" spans="1:14" ht="38.25" x14ac:dyDescent="0.25">
      <c r="A320" s="151"/>
      <c r="B320" s="190"/>
      <c r="C320" s="191" t="s">
        <v>622</v>
      </c>
      <c r="D320" s="191" t="s">
        <v>605</v>
      </c>
      <c r="E320" s="191" t="s">
        <v>606</v>
      </c>
      <c r="F320" s="195" t="s">
        <v>201</v>
      </c>
      <c r="G320" s="227"/>
      <c r="H320" s="231">
        <v>713.49</v>
      </c>
      <c r="I320" s="229"/>
      <c r="J320" s="231">
        <v>713.49</v>
      </c>
      <c r="K320" s="229"/>
      <c r="L320" s="231">
        <v>713.49</v>
      </c>
      <c r="M320" s="229"/>
      <c r="N320" s="233">
        <v>713.49</v>
      </c>
    </row>
    <row r="321" spans="1:14" x14ac:dyDescent="0.25">
      <c r="A321" s="151" t="s">
        <v>80</v>
      </c>
      <c r="B321" s="150" t="s">
        <v>79</v>
      </c>
      <c r="C321" s="193"/>
      <c r="D321" s="193"/>
      <c r="E321" s="193"/>
      <c r="F321" s="245"/>
      <c r="G321" s="83">
        <v>1404.55</v>
      </c>
      <c r="H321" s="85">
        <f>SUM(H322:H331)</f>
        <v>0</v>
      </c>
      <c r="I321" s="85">
        <v>2880.43</v>
      </c>
      <c r="J321" s="85">
        <f>SUM(J322:J331)</f>
        <v>7750</v>
      </c>
      <c r="K321" s="85">
        <v>30137.25</v>
      </c>
      <c r="L321" s="85">
        <f>SUM(L322:L331)</f>
        <v>46400</v>
      </c>
      <c r="M321" s="85"/>
      <c r="N321" s="87">
        <f>SUM(N322:N331)</f>
        <v>54150</v>
      </c>
    </row>
    <row r="322" spans="1:14" ht="25.5" x14ac:dyDescent="0.25">
      <c r="A322" s="151"/>
      <c r="B322" s="190"/>
      <c r="C322" s="204" t="s">
        <v>623</v>
      </c>
      <c r="D322" s="204" t="s">
        <v>624</v>
      </c>
      <c r="E322" s="204" t="s">
        <v>625</v>
      </c>
      <c r="F322" s="206" t="s">
        <v>198</v>
      </c>
      <c r="G322" s="228"/>
      <c r="H322" s="235">
        <v>0</v>
      </c>
      <c r="I322" s="230"/>
      <c r="J322" s="235">
        <v>0</v>
      </c>
      <c r="K322" s="230"/>
      <c r="L322" s="235">
        <v>18000</v>
      </c>
      <c r="M322" s="230"/>
      <c r="N322" s="236">
        <v>18000</v>
      </c>
    </row>
    <row r="323" spans="1:14" ht="25.5" x14ac:dyDescent="0.25">
      <c r="A323" s="151"/>
      <c r="B323" s="190"/>
      <c r="C323" s="211" t="s">
        <v>626</v>
      </c>
      <c r="D323" s="211" t="s">
        <v>627</v>
      </c>
      <c r="E323" s="211" t="s">
        <v>628</v>
      </c>
      <c r="F323" s="212" t="s">
        <v>195</v>
      </c>
      <c r="G323" s="237"/>
      <c r="H323" s="238">
        <v>0</v>
      </c>
      <c r="I323" s="239"/>
      <c r="J323" s="238">
        <v>1666.67</v>
      </c>
      <c r="K323" s="239"/>
      <c r="L323" s="238">
        <v>3333.34</v>
      </c>
      <c r="M323" s="239"/>
      <c r="N323" s="240">
        <v>5000</v>
      </c>
    </row>
    <row r="324" spans="1:14" ht="25.5" x14ac:dyDescent="0.25">
      <c r="A324" s="151"/>
      <c r="B324" s="190"/>
      <c r="C324" s="211" t="s">
        <v>629</v>
      </c>
      <c r="D324" s="211" t="s">
        <v>630</v>
      </c>
      <c r="E324" s="211" t="s">
        <v>631</v>
      </c>
      <c r="F324" s="212" t="s">
        <v>195</v>
      </c>
      <c r="G324" s="237"/>
      <c r="H324" s="238">
        <v>0</v>
      </c>
      <c r="I324" s="239"/>
      <c r="J324" s="238">
        <v>83.33</v>
      </c>
      <c r="K324" s="239"/>
      <c r="L324" s="238">
        <v>166.66</v>
      </c>
      <c r="M324" s="239"/>
      <c r="N324" s="240">
        <v>250</v>
      </c>
    </row>
    <row r="325" spans="1:14" ht="25.5" x14ac:dyDescent="0.25">
      <c r="A325" s="151"/>
      <c r="B325" s="190"/>
      <c r="C325" s="211" t="s">
        <v>632</v>
      </c>
      <c r="D325" s="211" t="s">
        <v>624</v>
      </c>
      <c r="E325" s="211" t="s">
        <v>625</v>
      </c>
      <c r="F325" s="212" t="s">
        <v>198</v>
      </c>
      <c r="G325" s="237"/>
      <c r="H325" s="238">
        <v>0</v>
      </c>
      <c r="I325" s="239"/>
      <c r="J325" s="238">
        <v>0</v>
      </c>
      <c r="K325" s="239"/>
      <c r="L325" s="238">
        <v>3000</v>
      </c>
      <c r="M325" s="239"/>
      <c r="N325" s="240">
        <v>3000</v>
      </c>
    </row>
    <row r="326" spans="1:14" ht="25.5" x14ac:dyDescent="0.25">
      <c r="A326" s="151"/>
      <c r="B326" s="190"/>
      <c r="C326" s="211" t="s">
        <v>633</v>
      </c>
      <c r="D326" s="211" t="s">
        <v>624</v>
      </c>
      <c r="E326" s="211" t="s">
        <v>625</v>
      </c>
      <c r="F326" s="212" t="s">
        <v>201</v>
      </c>
      <c r="G326" s="237"/>
      <c r="H326" s="238">
        <v>0</v>
      </c>
      <c r="I326" s="239"/>
      <c r="J326" s="238">
        <v>0</v>
      </c>
      <c r="K326" s="239"/>
      <c r="L326" s="238">
        <v>1200</v>
      </c>
      <c r="M326" s="239"/>
      <c r="N326" s="240">
        <v>1200</v>
      </c>
    </row>
    <row r="327" spans="1:14" ht="25.5" x14ac:dyDescent="0.25">
      <c r="A327" s="151"/>
      <c r="B327" s="190"/>
      <c r="C327" s="211" t="s">
        <v>634</v>
      </c>
      <c r="D327" s="211" t="s">
        <v>624</v>
      </c>
      <c r="E327" s="211" t="s">
        <v>625</v>
      </c>
      <c r="F327" s="212" t="s">
        <v>198</v>
      </c>
      <c r="G327" s="237"/>
      <c r="H327" s="238">
        <v>0</v>
      </c>
      <c r="I327" s="239"/>
      <c r="J327" s="238">
        <v>0</v>
      </c>
      <c r="K327" s="239"/>
      <c r="L327" s="238">
        <v>600</v>
      </c>
      <c r="M327" s="239"/>
      <c r="N327" s="240">
        <v>600</v>
      </c>
    </row>
    <row r="328" spans="1:14" ht="25.5" x14ac:dyDescent="0.25">
      <c r="A328" s="151"/>
      <c r="B328" s="190"/>
      <c r="C328" s="211" t="s">
        <v>635</v>
      </c>
      <c r="D328" s="211" t="s">
        <v>624</v>
      </c>
      <c r="E328" s="211" t="s">
        <v>625</v>
      </c>
      <c r="F328" s="212" t="s">
        <v>201</v>
      </c>
      <c r="G328" s="237"/>
      <c r="H328" s="238">
        <v>0</v>
      </c>
      <c r="I328" s="239"/>
      <c r="J328" s="238">
        <v>0</v>
      </c>
      <c r="K328" s="239"/>
      <c r="L328" s="238">
        <v>1500</v>
      </c>
      <c r="M328" s="239"/>
      <c r="N328" s="240">
        <v>1500</v>
      </c>
    </row>
    <row r="329" spans="1:14" ht="38.25" x14ac:dyDescent="0.25">
      <c r="A329" s="151"/>
      <c r="B329" s="190"/>
      <c r="C329" s="211" t="s">
        <v>636</v>
      </c>
      <c r="D329" s="211" t="s">
        <v>637</v>
      </c>
      <c r="E329" s="211" t="s">
        <v>638</v>
      </c>
      <c r="F329" s="212" t="s">
        <v>195</v>
      </c>
      <c r="G329" s="237"/>
      <c r="H329" s="238">
        <v>0</v>
      </c>
      <c r="I329" s="239"/>
      <c r="J329" s="238">
        <v>6000</v>
      </c>
      <c r="K329" s="239"/>
      <c r="L329" s="238">
        <v>12000</v>
      </c>
      <c r="M329" s="239"/>
      <c r="N329" s="240">
        <v>18000</v>
      </c>
    </row>
    <row r="330" spans="1:14" ht="25.5" x14ac:dyDescent="0.25">
      <c r="A330" s="151"/>
      <c r="B330" s="190"/>
      <c r="C330" s="211" t="s">
        <v>639</v>
      </c>
      <c r="D330" s="211" t="s">
        <v>624</v>
      </c>
      <c r="E330" s="211" t="s">
        <v>625</v>
      </c>
      <c r="F330" s="212" t="s">
        <v>201</v>
      </c>
      <c r="G330" s="237"/>
      <c r="H330" s="238">
        <v>0</v>
      </c>
      <c r="I330" s="239"/>
      <c r="J330" s="238">
        <v>0</v>
      </c>
      <c r="K330" s="239"/>
      <c r="L330" s="238">
        <v>600</v>
      </c>
      <c r="M330" s="239"/>
      <c r="N330" s="240">
        <v>600</v>
      </c>
    </row>
    <row r="331" spans="1:14" ht="25.5" x14ac:dyDescent="0.25">
      <c r="A331" s="151"/>
      <c r="B331" s="190"/>
      <c r="C331" s="191" t="s">
        <v>640</v>
      </c>
      <c r="D331" s="191" t="s">
        <v>624</v>
      </c>
      <c r="E331" s="191" t="s">
        <v>625</v>
      </c>
      <c r="F331" s="195" t="s">
        <v>198</v>
      </c>
      <c r="G331" s="227"/>
      <c r="H331" s="231">
        <v>0</v>
      </c>
      <c r="I331" s="229"/>
      <c r="J331" s="231">
        <v>0</v>
      </c>
      <c r="K331" s="229"/>
      <c r="L331" s="231">
        <v>6000</v>
      </c>
      <c r="M331" s="229"/>
      <c r="N331" s="233">
        <v>6000</v>
      </c>
    </row>
    <row r="332" spans="1:14" x14ac:dyDescent="0.25">
      <c r="A332" s="154" t="s">
        <v>62</v>
      </c>
      <c r="B332" s="156" t="s">
        <v>127</v>
      </c>
      <c r="C332" s="192"/>
      <c r="D332" s="192"/>
      <c r="E332" s="192"/>
      <c r="F332" s="243"/>
      <c r="G332" s="75">
        <f>SUM(G134:G321)</f>
        <v>424340.43999999994</v>
      </c>
      <c r="H332" s="76">
        <f>SUM(H321,H313,H312,H310,H309,H308,H286,H168,H158,H134)</f>
        <v>704658.75</v>
      </c>
      <c r="I332" s="76">
        <f>SUM(I321,I313,I312,I310,I309,I308,I286,I168,I158,I134)</f>
        <v>840283.72</v>
      </c>
      <c r="J332" s="76">
        <f>SUM(J321,J313,J312,J310,J309,J308,J286,J168,J158,J134)</f>
        <v>1562112.7399999998</v>
      </c>
      <c r="K332" s="76">
        <f>SUM(K321,K313,K312,K310,K309,K308,K286,K168,K158,K134)</f>
        <v>1306228.3999999999</v>
      </c>
      <c r="L332" s="76">
        <f>SUM(L321,L313,L312,L310,L309,L308,L286,L168,L158,L134)</f>
        <v>2336123.69</v>
      </c>
      <c r="M332" s="76">
        <f>SUM(M134:M321)</f>
        <v>0</v>
      </c>
      <c r="N332" s="77">
        <f>SUM(N321,N313,N312,N310,N309,N308,N286,N168,N158,N134)</f>
        <v>3100865.3699999996</v>
      </c>
    </row>
    <row r="333" spans="1:14" x14ac:dyDescent="0.25">
      <c r="A333" s="151" t="s">
        <v>83</v>
      </c>
      <c r="B333" s="150" t="s">
        <v>82</v>
      </c>
      <c r="C333" s="152"/>
      <c r="D333" s="152"/>
      <c r="E333" s="152"/>
      <c r="F333" s="165"/>
      <c r="G333" s="71"/>
      <c r="H333" s="73"/>
      <c r="I333" s="85"/>
      <c r="J333" s="85"/>
      <c r="K333" s="85"/>
      <c r="L333" s="85"/>
      <c r="M333" s="85"/>
      <c r="N333" s="169"/>
    </row>
    <row r="334" spans="1:14" x14ac:dyDescent="0.25">
      <c r="A334" s="151" t="s">
        <v>85</v>
      </c>
      <c r="B334" s="150" t="s">
        <v>84</v>
      </c>
      <c r="C334" s="203"/>
      <c r="D334" s="203"/>
      <c r="E334" s="203"/>
      <c r="F334" s="260"/>
      <c r="G334" s="166">
        <v>73987.17</v>
      </c>
      <c r="H334" s="167">
        <f>SUM(H335:H369)</f>
        <v>467741.19000000006</v>
      </c>
      <c r="I334" s="167">
        <v>168743.52</v>
      </c>
      <c r="J334" s="167">
        <f>SUM(J335:J369)</f>
        <v>1018999.41</v>
      </c>
      <c r="K334" s="167">
        <v>780384.78</v>
      </c>
      <c r="L334" s="167">
        <f>SUM(L335:L369)</f>
        <v>2216609.62</v>
      </c>
      <c r="M334" s="167"/>
      <c r="N334" s="168">
        <f>SUM(N335:N369)</f>
        <v>4557224.34</v>
      </c>
    </row>
    <row r="335" spans="1:14" ht="25.5" x14ac:dyDescent="0.25">
      <c r="A335" s="151"/>
      <c r="B335" s="190"/>
      <c r="C335" s="204" t="s">
        <v>641</v>
      </c>
      <c r="D335" s="204" t="s">
        <v>642</v>
      </c>
      <c r="E335" s="204" t="s">
        <v>643</v>
      </c>
      <c r="F335" s="206" t="s">
        <v>201</v>
      </c>
      <c r="G335" s="247"/>
      <c r="H335" s="254">
        <v>0</v>
      </c>
      <c r="I335" s="249"/>
      <c r="J335" s="254">
        <v>500</v>
      </c>
      <c r="K335" s="249"/>
      <c r="L335" s="254">
        <v>500</v>
      </c>
      <c r="M335" s="249"/>
      <c r="N335" s="255">
        <v>500</v>
      </c>
    </row>
    <row r="336" spans="1:14" ht="25.5" x14ac:dyDescent="0.25">
      <c r="A336" s="151"/>
      <c r="B336" s="190"/>
      <c r="C336" s="211" t="s">
        <v>644</v>
      </c>
      <c r="D336" s="211" t="s">
        <v>645</v>
      </c>
      <c r="E336" s="211" t="s">
        <v>197</v>
      </c>
      <c r="F336" s="212" t="s">
        <v>201</v>
      </c>
      <c r="G336" s="256"/>
      <c r="H336" s="257">
        <v>182204.09</v>
      </c>
      <c r="I336" s="258"/>
      <c r="J336" s="257">
        <v>302204.09000000003</v>
      </c>
      <c r="K336" s="258"/>
      <c r="L336" s="257">
        <v>352204.09</v>
      </c>
      <c r="M336" s="258"/>
      <c r="N336" s="259">
        <v>418511.08</v>
      </c>
    </row>
    <row r="337" spans="1:14" ht="25.5" x14ac:dyDescent="0.25">
      <c r="A337" s="151"/>
      <c r="B337" s="190"/>
      <c r="C337" s="211" t="s">
        <v>646</v>
      </c>
      <c r="D337" s="211" t="s">
        <v>645</v>
      </c>
      <c r="E337" s="211" t="s">
        <v>197</v>
      </c>
      <c r="F337" s="212" t="s">
        <v>195</v>
      </c>
      <c r="G337" s="256"/>
      <c r="H337" s="257">
        <v>0</v>
      </c>
      <c r="I337" s="258"/>
      <c r="J337" s="257">
        <v>2724.73</v>
      </c>
      <c r="K337" s="258"/>
      <c r="L337" s="257">
        <v>5449.46</v>
      </c>
      <c r="M337" s="258"/>
      <c r="N337" s="259">
        <v>8174.2</v>
      </c>
    </row>
    <row r="338" spans="1:14" x14ac:dyDescent="0.25">
      <c r="A338" s="151"/>
      <c r="B338" s="190"/>
      <c r="C338" s="211" t="s">
        <v>647</v>
      </c>
      <c r="D338" s="211" t="s">
        <v>645</v>
      </c>
      <c r="E338" s="211" t="s">
        <v>648</v>
      </c>
      <c r="F338" s="212" t="s">
        <v>201</v>
      </c>
      <c r="G338" s="256"/>
      <c r="H338" s="257">
        <v>0</v>
      </c>
      <c r="I338" s="258"/>
      <c r="J338" s="257">
        <v>70000</v>
      </c>
      <c r="K338" s="258"/>
      <c r="L338" s="257">
        <v>158077.46</v>
      </c>
      <c r="M338" s="258"/>
      <c r="N338" s="259">
        <v>158077.46</v>
      </c>
    </row>
    <row r="339" spans="1:14" x14ac:dyDescent="0.25">
      <c r="A339" s="151"/>
      <c r="B339" s="190"/>
      <c r="C339" s="211" t="s">
        <v>649</v>
      </c>
      <c r="D339" s="211" t="s">
        <v>645</v>
      </c>
      <c r="E339" s="211" t="s">
        <v>197</v>
      </c>
      <c r="F339" s="212" t="s">
        <v>201</v>
      </c>
      <c r="G339" s="256"/>
      <c r="H339" s="257">
        <v>0</v>
      </c>
      <c r="I339" s="258"/>
      <c r="J339" s="257">
        <v>0</v>
      </c>
      <c r="K339" s="258"/>
      <c r="L339" s="257">
        <v>0</v>
      </c>
      <c r="M339" s="258"/>
      <c r="N339" s="259">
        <v>25483.61</v>
      </c>
    </row>
    <row r="340" spans="1:14" ht="25.5" x14ac:dyDescent="0.25">
      <c r="A340" s="151"/>
      <c r="B340" s="190"/>
      <c r="C340" s="211" t="s">
        <v>650</v>
      </c>
      <c r="D340" s="211" t="s">
        <v>651</v>
      </c>
      <c r="E340" s="211" t="s">
        <v>652</v>
      </c>
      <c r="F340" s="212" t="s">
        <v>201</v>
      </c>
      <c r="G340" s="256"/>
      <c r="H340" s="257">
        <v>9150</v>
      </c>
      <c r="I340" s="258"/>
      <c r="J340" s="257">
        <v>9150</v>
      </c>
      <c r="K340" s="258"/>
      <c r="L340" s="257">
        <v>9150</v>
      </c>
      <c r="M340" s="258"/>
      <c r="N340" s="259">
        <v>9150</v>
      </c>
    </row>
    <row r="341" spans="1:14" x14ac:dyDescent="0.25">
      <c r="A341" s="151"/>
      <c r="B341" s="190"/>
      <c r="C341" s="211" t="s">
        <v>653</v>
      </c>
      <c r="D341" s="211" t="s">
        <v>642</v>
      </c>
      <c r="E341" s="211" t="s">
        <v>197</v>
      </c>
      <c r="F341" s="212" t="s">
        <v>201</v>
      </c>
      <c r="G341" s="256"/>
      <c r="H341" s="257">
        <v>0</v>
      </c>
      <c r="I341" s="258"/>
      <c r="J341" s="257">
        <v>1436</v>
      </c>
      <c r="K341" s="258"/>
      <c r="L341" s="257">
        <v>1436</v>
      </c>
      <c r="M341" s="258"/>
      <c r="N341" s="259">
        <v>1436</v>
      </c>
    </row>
    <row r="342" spans="1:14" ht="25.5" x14ac:dyDescent="0.25">
      <c r="A342" s="151"/>
      <c r="B342" s="190"/>
      <c r="C342" s="211" t="s">
        <v>654</v>
      </c>
      <c r="D342" s="211" t="s">
        <v>655</v>
      </c>
      <c r="E342" s="211" t="s">
        <v>656</v>
      </c>
      <c r="F342" s="212" t="s">
        <v>301</v>
      </c>
      <c r="G342" s="256"/>
      <c r="H342" s="257">
        <v>0</v>
      </c>
      <c r="I342" s="258"/>
      <c r="J342" s="257">
        <v>3268</v>
      </c>
      <c r="K342" s="258"/>
      <c r="L342" s="257">
        <v>3268</v>
      </c>
      <c r="M342" s="258"/>
      <c r="N342" s="259">
        <v>6536</v>
      </c>
    </row>
    <row r="343" spans="1:14" ht="51" x14ac:dyDescent="0.25">
      <c r="A343" s="151"/>
      <c r="B343" s="190"/>
      <c r="C343" s="211" t="s">
        <v>657</v>
      </c>
      <c r="D343" s="211" t="s">
        <v>655</v>
      </c>
      <c r="E343" s="211" t="s">
        <v>197</v>
      </c>
      <c r="F343" s="212" t="s">
        <v>201</v>
      </c>
      <c r="G343" s="256"/>
      <c r="H343" s="257">
        <v>4392</v>
      </c>
      <c r="I343" s="258"/>
      <c r="J343" s="257">
        <v>4392</v>
      </c>
      <c r="K343" s="258"/>
      <c r="L343" s="257">
        <v>4392</v>
      </c>
      <c r="M343" s="258"/>
      <c r="N343" s="259">
        <v>4392</v>
      </c>
    </row>
    <row r="344" spans="1:14" ht="51" x14ac:dyDescent="0.25">
      <c r="A344" s="151"/>
      <c r="B344" s="190"/>
      <c r="C344" s="211" t="s">
        <v>658</v>
      </c>
      <c r="D344" s="211" t="s">
        <v>655</v>
      </c>
      <c r="E344" s="211" t="s">
        <v>197</v>
      </c>
      <c r="F344" s="212" t="s">
        <v>201</v>
      </c>
      <c r="G344" s="256"/>
      <c r="H344" s="257">
        <v>6710</v>
      </c>
      <c r="I344" s="258"/>
      <c r="J344" s="257">
        <v>6710</v>
      </c>
      <c r="K344" s="258"/>
      <c r="L344" s="257">
        <v>6710</v>
      </c>
      <c r="M344" s="258"/>
      <c r="N344" s="259">
        <v>14000</v>
      </c>
    </row>
    <row r="345" spans="1:14" ht="51" x14ac:dyDescent="0.25">
      <c r="A345" s="151"/>
      <c r="B345" s="190"/>
      <c r="C345" s="211" t="s">
        <v>659</v>
      </c>
      <c r="D345" s="211" t="s">
        <v>655</v>
      </c>
      <c r="E345" s="211" t="s">
        <v>197</v>
      </c>
      <c r="F345" s="212" t="s">
        <v>201</v>
      </c>
      <c r="G345" s="256"/>
      <c r="H345" s="257">
        <v>0</v>
      </c>
      <c r="I345" s="258"/>
      <c r="J345" s="257">
        <v>18544</v>
      </c>
      <c r="K345" s="258"/>
      <c r="L345" s="257">
        <v>18544</v>
      </c>
      <c r="M345" s="258"/>
      <c r="N345" s="259">
        <v>79922</v>
      </c>
    </row>
    <row r="346" spans="1:14" ht="38.25" x14ac:dyDescent="0.25">
      <c r="A346" s="151"/>
      <c r="B346" s="190"/>
      <c r="C346" s="211" t="s">
        <v>660</v>
      </c>
      <c r="D346" s="211" t="s">
        <v>655</v>
      </c>
      <c r="E346" s="211" t="s">
        <v>197</v>
      </c>
      <c r="F346" s="212" t="s">
        <v>201</v>
      </c>
      <c r="G346" s="256"/>
      <c r="H346" s="257">
        <v>0</v>
      </c>
      <c r="I346" s="258"/>
      <c r="J346" s="257">
        <v>0</v>
      </c>
      <c r="K346" s="258"/>
      <c r="L346" s="257">
        <v>0</v>
      </c>
      <c r="M346" s="258"/>
      <c r="N346" s="259">
        <v>3928.4</v>
      </c>
    </row>
    <row r="347" spans="1:14" ht="25.5" x14ac:dyDescent="0.25">
      <c r="A347" s="151"/>
      <c r="B347" s="190"/>
      <c r="C347" s="211" t="s">
        <v>661</v>
      </c>
      <c r="D347" s="211" t="s">
        <v>662</v>
      </c>
      <c r="E347" s="211" t="s">
        <v>663</v>
      </c>
      <c r="F347" s="212" t="s">
        <v>201</v>
      </c>
      <c r="G347" s="256"/>
      <c r="H347" s="257">
        <v>2928</v>
      </c>
      <c r="I347" s="258"/>
      <c r="J347" s="257">
        <v>6588</v>
      </c>
      <c r="K347" s="258"/>
      <c r="L347" s="257">
        <v>9028</v>
      </c>
      <c r="M347" s="258"/>
      <c r="N347" s="259">
        <v>11468</v>
      </c>
    </row>
    <row r="348" spans="1:14" ht="25.5" x14ac:dyDescent="0.25">
      <c r="A348" s="151"/>
      <c r="B348" s="190"/>
      <c r="C348" s="211" t="s">
        <v>664</v>
      </c>
      <c r="D348" s="211" t="s">
        <v>642</v>
      </c>
      <c r="E348" s="211" t="s">
        <v>665</v>
      </c>
      <c r="F348" s="212" t="s">
        <v>201</v>
      </c>
      <c r="G348" s="256"/>
      <c r="H348" s="257">
        <v>835.7</v>
      </c>
      <c r="I348" s="258"/>
      <c r="J348" s="257">
        <v>835.7</v>
      </c>
      <c r="K348" s="258"/>
      <c r="L348" s="257">
        <v>835.7</v>
      </c>
      <c r="M348" s="258"/>
      <c r="N348" s="259">
        <v>835.7</v>
      </c>
    </row>
    <row r="349" spans="1:14" ht="25.5" x14ac:dyDescent="0.25">
      <c r="A349" s="151"/>
      <c r="B349" s="190"/>
      <c r="C349" s="211" t="s">
        <v>666</v>
      </c>
      <c r="D349" s="211" t="s">
        <v>655</v>
      </c>
      <c r="E349" s="211" t="s">
        <v>667</v>
      </c>
      <c r="F349" s="212" t="s">
        <v>201</v>
      </c>
      <c r="G349" s="256"/>
      <c r="H349" s="257">
        <v>0</v>
      </c>
      <c r="I349" s="258"/>
      <c r="J349" s="257">
        <v>124</v>
      </c>
      <c r="K349" s="258"/>
      <c r="L349" s="257">
        <v>124</v>
      </c>
      <c r="M349" s="258"/>
      <c r="N349" s="259">
        <v>124</v>
      </c>
    </row>
    <row r="350" spans="1:14" ht="25.5" x14ac:dyDescent="0.25">
      <c r="A350" s="151"/>
      <c r="B350" s="190"/>
      <c r="C350" s="211" t="s">
        <v>668</v>
      </c>
      <c r="D350" s="211" t="s">
        <v>669</v>
      </c>
      <c r="E350" s="211" t="s">
        <v>670</v>
      </c>
      <c r="F350" s="212" t="s">
        <v>201</v>
      </c>
      <c r="G350" s="256"/>
      <c r="H350" s="257">
        <v>0</v>
      </c>
      <c r="I350" s="258"/>
      <c r="J350" s="257">
        <v>10000</v>
      </c>
      <c r="K350" s="258"/>
      <c r="L350" s="257">
        <v>10000</v>
      </c>
      <c r="M350" s="258"/>
      <c r="N350" s="259">
        <v>10000</v>
      </c>
    </row>
    <row r="351" spans="1:14" x14ac:dyDescent="0.25">
      <c r="A351" s="151"/>
      <c r="B351" s="190"/>
      <c r="C351" s="211" t="s">
        <v>671</v>
      </c>
      <c r="D351" s="211" t="s">
        <v>645</v>
      </c>
      <c r="E351" s="211" t="s">
        <v>672</v>
      </c>
      <c r="F351" s="212" t="s">
        <v>201</v>
      </c>
      <c r="G351" s="256"/>
      <c r="H351" s="257">
        <v>0</v>
      </c>
      <c r="I351" s="258"/>
      <c r="J351" s="257">
        <v>0</v>
      </c>
      <c r="K351" s="258"/>
      <c r="L351" s="257">
        <v>0</v>
      </c>
      <c r="M351" s="258"/>
      <c r="N351" s="259">
        <v>58000</v>
      </c>
    </row>
    <row r="352" spans="1:14" ht="25.5" x14ac:dyDescent="0.25">
      <c r="A352" s="151"/>
      <c r="B352" s="190"/>
      <c r="C352" s="211" t="s">
        <v>673</v>
      </c>
      <c r="D352" s="211" t="s">
        <v>645</v>
      </c>
      <c r="E352" s="211" t="s">
        <v>197</v>
      </c>
      <c r="F352" s="212" t="s">
        <v>201</v>
      </c>
      <c r="G352" s="256"/>
      <c r="H352" s="257">
        <v>0</v>
      </c>
      <c r="I352" s="258"/>
      <c r="J352" s="257">
        <v>0</v>
      </c>
      <c r="K352" s="258"/>
      <c r="L352" s="257">
        <v>400000</v>
      </c>
      <c r="M352" s="258"/>
      <c r="N352" s="259">
        <v>885468.06</v>
      </c>
    </row>
    <row r="353" spans="1:14" ht="25.5" x14ac:dyDescent="0.25">
      <c r="A353" s="151"/>
      <c r="B353" s="190"/>
      <c r="C353" s="211" t="s">
        <v>674</v>
      </c>
      <c r="D353" s="211" t="s">
        <v>651</v>
      </c>
      <c r="E353" s="211" t="s">
        <v>652</v>
      </c>
      <c r="F353" s="212" t="s">
        <v>195</v>
      </c>
      <c r="G353" s="256"/>
      <c r="H353" s="257">
        <v>0</v>
      </c>
      <c r="I353" s="258"/>
      <c r="J353" s="257">
        <v>3333.33</v>
      </c>
      <c r="K353" s="258"/>
      <c r="L353" s="257">
        <v>6666.66</v>
      </c>
      <c r="M353" s="258"/>
      <c r="N353" s="259">
        <v>10000</v>
      </c>
    </row>
    <row r="354" spans="1:14" ht="25.5" x14ac:dyDescent="0.25">
      <c r="A354" s="151"/>
      <c r="B354" s="190"/>
      <c r="C354" s="211" t="s">
        <v>675</v>
      </c>
      <c r="D354" s="211" t="s">
        <v>669</v>
      </c>
      <c r="E354" s="211" t="s">
        <v>670</v>
      </c>
      <c r="F354" s="212" t="s">
        <v>201</v>
      </c>
      <c r="G354" s="256"/>
      <c r="H354" s="257">
        <v>0</v>
      </c>
      <c r="I354" s="258"/>
      <c r="J354" s="257">
        <v>0</v>
      </c>
      <c r="K354" s="258"/>
      <c r="L354" s="257">
        <v>11284.69</v>
      </c>
      <c r="M354" s="258"/>
      <c r="N354" s="259">
        <v>11284.69</v>
      </c>
    </row>
    <row r="355" spans="1:14" ht="25.5" x14ac:dyDescent="0.25">
      <c r="A355" s="151"/>
      <c r="B355" s="190"/>
      <c r="C355" s="211" t="s">
        <v>676</v>
      </c>
      <c r="D355" s="211" t="s">
        <v>677</v>
      </c>
      <c r="E355" s="211" t="s">
        <v>678</v>
      </c>
      <c r="F355" s="212" t="s">
        <v>201</v>
      </c>
      <c r="G355" s="256"/>
      <c r="H355" s="257">
        <v>0</v>
      </c>
      <c r="I355" s="258"/>
      <c r="J355" s="257">
        <v>2659.6</v>
      </c>
      <c r="K355" s="258"/>
      <c r="L355" s="257">
        <v>2659.6</v>
      </c>
      <c r="M355" s="258"/>
      <c r="N355" s="259">
        <v>2659.6</v>
      </c>
    </row>
    <row r="356" spans="1:14" ht="25.5" x14ac:dyDescent="0.25">
      <c r="A356" s="151"/>
      <c r="B356" s="190"/>
      <c r="C356" s="211" t="s">
        <v>679</v>
      </c>
      <c r="D356" s="211" t="s">
        <v>680</v>
      </c>
      <c r="E356" s="211" t="s">
        <v>681</v>
      </c>
      <c r="F356" s="212" t="s">
        <v>198</v>
      </c>
      <c r="G356" s="256"/>
      <c r="H356" s="257">
        <v>2980.92</v>
      </c>
      <c r="I356" s="258"/>
      <c r="J356" s="257">
        <v>10024</v>
      </c>
      <c r="K356" s="258"/>
      <c r="L356" s="257">
        <v>10024</v>
      </c>
      <c r="M356" s="258"/>
      <c r="N356" s="259">
        <v>17067.080000000002</v>
      </c>
    </row>
    <row r="357" spans="1:14" ht="25.5" x14ac:dyDescent="0.25">
      <c r="A357" s="151"/>
      <c r="B357" s="190"/>
      <c r="C357" s="211" t="s">
        <v>682</v>
      </c>
      <c r="D357" s="211" t="s">
        <v>680</v>
      </c>
      <c r="E357" s="211" t="s">
        <v>681</v>
      </c>
      <c r="F357" s="212" t="s">
        <v>201</v>
      </c>
      <c r="G357" s="256"/>
      <c r="H357" s="257">
        <v>15225.6</v>
      </c>
      <c r="I357" s="258"/>
      <c r="J357" s="257">
        <v>20000</v>
      </c>
      <c r="K357" s="258"/>
      <c r="L357" s="257">
        <v>40000</v>
      </c>
      <c r="M357" s="258"/>
      <c r="N357" s="259">
        <v>71854</v>
      </c>
    </row>
    <row r="358" spans="1:14" ht="25.5" x14ac:dyDescent="0.25">
      <c r="A358" s="151"/>
      <c r="B358" s="190"/>
      <c r="C358" s="211" t="s">
        <v>683</v>
      </c>
      <c r="D358" s="211" t="s">
        <v>645</v>
      </c>
      <c r="E358" s="211" t="s">
        <v>197</v>
      </c>
      <c r="F358" s="212" t="s">
        <v>201</v>
      </c>
      <c r="G358" s="256"/>
      <c r="H358" s="257">
        <v>0</v>
      </c>
      <c r="I358" s="258"/>
      <c r="J358" s="257">
        <v>0</v>
      </c>
      <c r="K358" s="258"/>
      <c r="L358" s="257">
        <v>20000</v>
      </c>
      <c r="M358" s="258"/>
      <c r="N358" s="259">
        <v>20000</v>
      </c>
    </row>
    <row r="359" spans="1:14" ht="38.25" x14ac:dyDescent="0.25">
      <c r="A359" s="151"/>
      <c r="B359" s="190"/>
      <c r="C359" s="211" t="s">
        <v>684</v>
      </c>
      <c r="D359" s="211" t="s">
        <v>645</v>
      </c>
      <c r="E359" s="211" t="s">
        <v>685</v>
      </c>
      <c r="F359" s="212" t="s">
        <v>201</v>
      </c>
      <c r="G359" s="256"/>
      <c r="H359" s="257">
        <v>0</v>
      </c>
      <c r="I359" s="258"/>
      <c r="J359" s="257">
        <v>0</v>
      </c>
      <c r="K359" s="258"/>
      <c r="L359" s="257">
        <v>0</v>
      </c>
      <c r="M359" s="258"/>
      <c r="N359" s="259">
        <v>275183.84000000003</v>
      </c>
    </row>
    <row r="360" spans="1:14" ht="38.25" x14ac:dyDescent="0.25">
      <c r="A360" s="151"/>
      <c r="B360" s="190"/>
      <c r="C360" s="211" t="s">
        <v>686</v>
      </c>
      <c r="D360" s="211" t="s">
        <v>645</v>
      </c>
      <c r="E360" s="211" t="s">
        <v>685</v>
      </c>
      <c r="F360" s="212" t="s">
        <v>201</v>
      </c>
      <c r="G360" s="256"/>
      <c r="H360" s="257">
        <v>1268.8</v>
      </c>
      <c r="I360" s="258"/>
      <c r="J360" s="257">
        <v>1268.8</v>
      </c>
      <c r="K360" s="258"/>
      <c r="L360" s="257">
        <v>1268.8</v>
      </c>
      <c r="M360" s="258"/>
      <c r="N360" s="259">
        <v>1268.8</v>
      </c>
    </row>
    <row r="361" spans="1:14" ht="25.5" x14ac:dyDescent="0.25">
      <c r="A361" s="151"/>
      <c r="B361" s="190"/>
      <c r="C361" s="211" t="s">
        <v>687</v>
      </c>
      <c r="D361" s="211" t="s">
        <v>645</v>
      </c>
      <c r="E361" s="211" t="s">
        <v>685</v>
      </c>
      <c r="F361" s="212" t="s">
        <v>201</v>
      </c>
      <c r="G361" s="256"/>
      <c r="H361" s="257">
        <v>61905.73</v>
      </c>
      <c r="I361" s="258"/>
      <c r="J361" s="257">
        <v>70815</v>
      </c>
      <c r="K361" s="258"/>
      <c r="L361" s="257">
        <v>70815</v>
      </c>
      <c r="M361" s="258"/>
      <c r="N361" s="259">
        <v>70815</v>
      </c>
    </row>
    <row r="362" spans="1:14" x14ac:dyDescent="0.25">
      <c r="A362" s="151"/>
      <c r="B362" s="190"/>
      <c r="C362" s="211" t="s">
        <v>688</v>
      </c>
      <c r="D362" s="211" t="s">
        <v>645</v>
      </c>
      <c r="E362" s="211" t="s">
        <v>685</v>
      </c>
      <c r="F362" s="212" t="s">
        <v>201</v>
      </c>
      <c r="G362" s="256"/>
      <c r="H362" s="257">
        <v>250</v>
      </c>
      <c r="I362" s="258"/>
      <c r="J362" s="257">
        <v>250</v>
      </c>
      <c r="K362" s="258"/>
      <c r="L362" s="257">
        <v>150000</v>
      </c>
      <c r="M362" s="258"/>
      <c r="N362" s="259">
        <v>293358.18</v>
      </c>
    </row>
    <row r="363" spans="1:14" ht="25.5" x14ac:dyDescent="0.25">
      <c r="A363" s="151"/>
      <c r="B363" s="190"/>
      <c r="C363" s="211" t="s">
        <v>689</v>
      </c>
      <c r="D363" s="211" t="s">
        <v>645</v>
      </c>
      <c r="E363" s="211" t="s">
        <v>685</v>
      </c>
      <c r="F363" s="212" t="s">
        <v>201</v>
      </c>
      <c r="G363" s="256"/>
      <c r="H363" s="257">
        <v>19589.259999999998</v>
      </c>
      <c r="I363" s="258"/>
      <c r="J363" s="257">
        <v>19589.259999999998</v>
      </c>
      <c r="K363" s="258"/>
      <c r="L363" s="257">
        <v>19589.259999999998</v>
      </c>
      <c r="M363" s="258"/>
      <c r="N363" s="259">
        <v>19589.259999999998</v>
      </c>
    </row>
    <row r="364" spans="1:14" ht="25.5" x14ac:dyDescent="0.25">
      <c r="A364" s="151"/>
      <c r="B364" s="190"/>
      <c r="C364" s="211" t="s">
        <v>690</v>
      </c>
      <c r="D364" s="211" t="s">
        <v>645</v>
      </c>
      <c r="E364" s="211" t="s">
        <v>685</v>
      </c>
      <c r="F364" s="212" t="s">
        <v>201</v>
      </c>
      <c r="G364" s="256"/>
      <c r="H364" s="257">
        <v>0</v>
      </c>
      <c r="I364" s="258"/>
      <c r="J364" s="257">
        <v>0</v>
      </c>
      <c r="K364" s="258"/>
      <c r="L364" s="257">
        <v>0</v>
      </c>
      <c r="M364" s="258"/>
      <c r="N364" s="259">
        <v>228629.45</v>
      </c>
    </row>
    <row r="365" spans="1:14" ht="25.5" x14ac:dyDescent="0.25">
      <c r="A365" s="151"/>
      <c r="B365" s="190"/>
      <c r="C365" s="211" t="s">
        <v>691</v>
      </c>
      <c r="D365" s="211" t="s">
        <v>645</v>
      </c>
      <c r="E365" s="211" t="s">
        <v>197</v>
      </c>
      <c r="F365" s="212" t="s">
        <v>201</v>
      </c>
      <c r="G365" s="256"/>
      <c r="H365" s="257">
        <v>160266.09</v>
      </c>
      <c r="I365" s="258"/>
      <c r="J365" s="257">
        <v>439691.9</v>
      </c>
      <c r="K365" s="258"/>
      <c r="L365" s="257">
        <v>889691.9</v>
      </c>
      <c r="M365" s="258"/>
      <c r="N365" s="259">
        <v>1799616.93</v>
      </c>
    </row>
    <row r="366" spans="1:14" ht="51" x14ac:dyDescent="0.25">
      <c r="A366" s="151"/>
      <c r="B366" s="190"/>
      <c r="C366" s="211" t="s">
        <v>692</v>
      </c>
      <c r="D366" s="211" t="s">
        <v>645</v>
      </c>
      <c r="E366" s="211" t="s">
        <v>693</v>
      </c>
      <c r="F366" s="212" t="s">
        <v>201</v>
      </c>
      <c r="G366" s="256"/>
      <c r="H366" s="257">
        <v>35</v>
      </c>
      <c r="I366" s="258"/>
      <c r="J366" s="257">
        <v>35</v>
      </c>
      <c r="K366" s="258"/>
      <c r="L366" s="257">
        <v>35</v>
      </c>
      <c r="M366" s="258"/>
      <c r="N366" s="259">
        <v>35</v>
      </c>
    </row>
    <row r="367" spans="1:14" ht="25.5" x14ac:dyDescent="0.25">
      <c r="A367" s="151"/>
      <c r="B367" s="190"/>
      <c r="C367" s="211" t="s">
        <v>694</v>
      </c>
      <c r="D367" s="211" t="s">
        <v>651</v>
      </c>
      <c r="E367" s="211" t="s">
        <v>197</v>
      </c>
      <c r="F367" s="212" t="s">
        <v>201</v>
      </c>
      <c r="G367" s="256"/>
      <c r="H367" s="257">
        <v>0</v>
      </c>
      <c r="I367" s="258"/>
      <c r="J367" s="257">
        <v>9000</v>
      </c>
      <c r="K367" s="258"/>
      <c r="L367" s="257">
        <v>9000</v>
      </c>
      <c r="M367" s="258"/>
      <c r="N367" s="259">
        <v>9000</v>
      </c>
    </row>
    <row r="368" spans="1:14" ht="25.5" x14ac:dyDescent="0.25">
      <c r="A368" s="151"/>
      <c r="B368" s="190"/>
      <c r="C368" s="211" t="s">
        <v>695</v>
      </c>
      <c r="D368" s="211" t="s">
        <v>696</v>
      </c>
      <c r="E368" s="211" t="s">
        <v>697</v>
      </c>
      <c r="F368" s="212" t="s">
        <v>201</v>
      </c>
      <c r="G368" s="256"/>
      <c r="H368" s="257">
        <v>0</v>
      </c>
      <c r="I368" s="258"/>
      <c r="J368" s="257">
        <v>5856</v>
      </c>
      <c r="K368" s="258"/>
      <c r="L368" s="257">
        <v>5856</v>
      </c>
      <c r="M368" s="258"/>
      <c r="N368" s="259">
        <v>5856</v>
      </c>
    </row>
    <row r="369" spans="1:14" ht="25.5" x14ac:dyDescent="0.25">
      <c r="A369" s="151"/>
      <c r="B369" s="190"/>
      <c r="C369" s="191" t="s">
        <v>698</v>
      </c>
      <c r="D369" s="191" t="s">
        <v>699</v>
      </c>
      <c r="E369" s="191" t="s">
        <v>700</v>
      </c>
      <c r="F369" s="195" t="s">
        <v>201</v>
      </c>
      <c r="G369" s="246"/>
      <c r="H369" s="250">
        <v>0</v>
      </c>
      <c r="I369" s="248"/>
      <c r="J369" s="250">
        <v>0</v>
      </c>
      <c r="K369" s="248"/>
      <c r="L369" s="250">
        <v>0</v>
      </c>
      <c r="M369" s="248"/>
      <c r="N369" s="252">
        <v>25000</v>
      </c>
    </row>
    <row r="370" spans="1:14" x14ac:dyDescent="0.25">
      <c r="A370" s="151" t="s">
        <v>86</v>
      </c>
      <c r="B370" s="150" t="s">
        <v>0</v>
      </c>
      <c r="C370" s="193"/>
      <c r="D370" s="193"/>
      <c r="E370" s="193"/>
      <c r="F370" s="245"/>
      <c r="G370" s="83">
        <v>10000</v>
      </c>
      <c r="H370" s="85">
        <v>0</v>
      </c>
      <c r="I370" s="85">
        <v>10000</v>
      </c>
      <c r="J370" s="85">
        <v>2000</v>
      </c>
      <c r="K370" s="85">
        <v>10000</v>
      </c>
      <c r="L370" s="85">
        <v>2000</v>
      </c>
      <c r="M370" s="85"/>
      <c r="N370" s="87">
        <v>2000</v>
      </c>
    </row>
    <row r="371" spans="1:14" ht="25.5" x14ac:dyDescent="0.25">
      <c r="A371" s="151"/>
      <c r="B371" s="190"/>
      <c r="C371" s="193" t="s">
        <v>701</v>
      </c>
      <c r="D371" s="193" t="s">
        <v>702</v>
      </c>
      <c r="E371" s="193" t="s">
        <v>703</v>
      </c>
      <c r="F371" s="197" t="s">
        <v>198</v>
      </c>
      <c r="G371" s="83"/>
      <c r="H371" s="232">
        <v>0</v>
      </c>
      <c r="I371" s="85"/>
      <c r="J371" s="232">
        <v>2000</v>
      </c>
      <c r="K371" s="85"/>
      <c r="L371" s="232">
        <v>2000</v>
      </c>
      <c r="M371" s="85"/>
      <c r="N371" s="234">
        <v>2000</v>
      </c>
    </row>
    <row r="372" spans="1:14" x14ac:dyDescent="0.25">
      <c r="A372" s="151" t="s">
        <v>87</v>
      </c>
      <c r="B372" s="150" t="s">
        <v>1</v>
      </c>
      <c r="C372" s="192"/>
      <c r="D372" s="192"/>
      <c r="E372" s="192"/>
      <c r="F372" s="243"/>
      <c r="G372" s="83"/>
      <c r="H372" s="85"/>
      <c r="I372" s="85"/>
      <c r="J372" s="85"/>
      <c r="K372" s="85"/>
      <c r="L372" s="85"/>
      <c r="M372" s="85"/>
      <c r="N372" s="87"/>
    </row>
    <row r="373" spans="1:14" x14ac:dyDescent="0.25">
      <c r="A373" s="151" t="s">
        <v>89</v>
      </c>
      <c r="B373" s="150" t="s">
        <v>88</v>
      </c>
      <c r="C373" s="203"/>
      <c r="D373" s="203"/>
      <c r="E373" s="203"/>
      <c r="F373" s="260"/>
      <c r="G373" s="170"/>
      <c r="H373" s="171">
        <v>2649.5</v>
      </c>
      <c r="I373" s="171"/>
      <c r="J373" s="171">
        <v>2649.5</v>
      </c>
      <c r="K373" s="171"/>
      <c r="L373" s="171">
        <v>11440</v>
      </c>
      <c r="M373" s="171"/>
      <c r="N373" s="172">
        <v>121440</v>
      </c>
    </row>
    <row r="374" spans="1:14" ht="25.5" x14ac:dyDescent="0.25">
      <c r="A374" s="151"/>
      <c r="B374" s="190"/>
      <c r="C374" s="193" t="s">
        <v>704</v>
      </c>
      <c r="D374" s="193" t="s">
        <v>705</v>
      </c>
      <c r="E374" s="193" t="s">
        <v>706</v>
      </c>
      <c r="F374" s="197" t="s">
        <v>201</v>
      </c>
      <c r="G374" s="170"/>
      <c r="H374" s="261">
        <v>2649.5</v>
      </c>
      <c r="I374" s="171"/>
      <c r="J374" s="261">
        <v>2649.5</v>
      </c>
      <c r="K374" s="171"/>
      <c r="L374" s="261">
        <v>11440</v>
      </c>
      <c r="M374" s="171"/>
      <c r="N374" s="262">
        <v>121440</v>
      </c>
    </row>
    <row r="375" spans="1:14" x14ac:dyDescent="0.25">
      <c r="A375" s="154" t="s">
        <v>81</v>
      </c>
      <c r="B375" s="156" t="s">
        <v>126</v>
      </c>
      <c r="C375" s="192"/>
      <c r="D375" s="192"/>
      <c r="E375" s="192"/>
      <c r="F375" s="243"/>
      <c r="G375" s="75">
        <f>SUM(G333:G373)</f>
        <v>83987.17</v>
      </c>
      <c r="H375" s="76">
        <f>SUM(H373,H372,H370,H334,H333)</f>
        <v>470390.69000000006</v>
      </c>
      <c r="I375" s="76">
        <f>SUM(I333:I373)</f>
        <v>178743.52</v>
      </c>
      <c r="J375" s="76">
        <f>SUM(J373,J372,J370,J334,J333)</f>
        <v>1023648.91</v>
      </c>
      <c r="K375" s="76">
        <f>SUM(K333:K373)</f>
        <v>790384.78</v>
      </c>
      <c r="L375" s="76">
        <f>SUM(L373,L372,L370,L334,L333)</f>
        <v>2230049.62</v>
      </c>
      <c r="M375" s="76">
        <f>SUM(M333:M373)</f>
        <v>0</v>
      </c>
      <c r="N375" s="77">
        <f>SUM(N373,N372,N370,N334,N333)</f>
        <v>4680664.34</v>
      </c>
    </row>
    <row r="376" spans="1:14" x14ac:dyDescent="0.25">
      <c r="A376" s="151" t="s">
        <v>92</v>
      </c>
      <c r="B376" s="150" t="s">
        <v>91</v>
      </c>
      <c r="C376" s="152"/>
      <c r="D376" s="152"/>
      <c r="E376" s="152"/>
      <c r="F376" s="165"/>
      <c r="G376" s="83"/>
      <c r="H376" s="85"/>
      <c r="I376" s="85"/>
      <c r="J376" s="85"/>
      <c r="K376" s="85"/>
      <c r="L376" s="85"/>
      <c r="M376" s="85"/>
      <c r="N376" s="87"/>
    </row>
    <row r="377" spans="1:14" x14ac:dyDescent="0.25">
      <c r="A377" s="151" t="s">
        <v>94</v>
      </c>
      <c r="B377" s="150" t="s">
        <v>93</v>
      </c>
      <c r="C377" s="152"/>
      <c r="D377" s="152"/>
      <c r="E377" s="152"/>
      <c r="F377" s="165"/>
      <c r="G377" s="83"/>
      <c r="H377" s="85"/>
      <c r="I377" s="85"/>
      <c r="J377" s="85"/>
      <c r="K377" s="85"/>
      <c r="L377" s="85"/>
      <c r="M377" s="85"/>
      <c r="N377" s="87"/>
    </row>
    <row r="378" spans="1:14" x14ac:dyDescent="0.25">
      <c r="A378" s="151" t="s">
        <v>96</v>
      </c>
      <c r="B378" s="150" t="s">
        <v>95</v>
      </c>
      <c r="C378" s="152"/>
      <c r="D378" s="152"/>
      <c r="E378" s="152"/>
      <c r="F378" s="165"/>
      <c r="G378" s="83"/>
      <c r="H378" s="85"/>
      <c r="I378" s="85"/>
      <c r="J378" s="85"/>
      <c r="K378" s="85"/>
      <c r="L378" s="85"/>
      <c r="M378" s="85"/>
      <c r="N378" s="87"/>
    </row>
    <row r="379" spans="1:14" x14ac:dyDescent="0.25">
      <c r="A379" s="151" t="s">
        <v>98</v>
      </c>
      <c r="B379" s="150" t="s">
        <v>97</v>
      </c>
      <c r="C379" s="203"/>
      <c r="D379" s="203"/>
      <c r="E379" s="203"/>
      <c r="F379" s="260"/>
      <c r="G379" s="83"/>
      <c r="H379" s="85">
        <v>1981896.39</v>
      </c>
      <c r="I379" s="85"/>
      <c r="J379" s="85">
        <v>1981896.39</v>
      </c>
      <c r="K379" s="85"/>
      <c r="L379" s="85">
        <v>1981896.39</v>
      </c>
      <c r="M379" s="85"/>
      <c r="N379" s="87">
        <v>1981896.39</v>
      </c>
    </row>
    <row r="380" spans="1:14" ht="38.25" x14ac:dyDescent="0.25">
      <c r="A380" s="151"/>
      <c r="B380" s="190"/>
      <c r="C380" s="193" t="s">
        <v>707</v>
      </c>
      <c r="D380" s="193" t="s">
        <v>708</v>
      </c>
      <c r="E380" s="193" t="s">
        <v>709</v>
      </c>
      <c r="F380" s="197" t="s">
        <v>201</v>
      </c>
      <c r="G380" s="83"/>
      <c r="H380" s="232">
        <v>1981896.39</v>
      </c>
      <c r="I380" s="85"/>
      <c r="J380" s="232">
        <v>1981896.39</v>
      </c>
      <c r="K380" s="85"/>
      <c r="L380" s="232">
        <v>1981896.39</v>
      </c>
      <c r="M380" s="85"/>
      <c r="N380" s="234">
        <v>1981896.39</v>
      </c>
    </row>
    <row r="381" spans="1:14" x14ac:dyDescent="0.25">
      <c r="A381" s="154" t="s">
        <v>90</v>
      </c>
      <c r="B381" s="156" t="s">
        <v>125</v>
      </c>
      <c r="C381" s="192"/>
      <c r="D381" s="192"/>
      <c r="E381" s="192"/>
      <c r="F381" s="243"/>
      <c r="G381" s="75">
        <f>SUM(G376:G379)</f>
        <v>0</v>
      </c>
      <c r="H381" s="173">
        <f>SUM(H379,H378,H377,H376)</f>
        <v>1981896.39</v>
      </c>
      <c r="I381" s="173">
        <f>SUM(I376:I379)</f>
        <v>0</v>
      </c>
      <c r="J381" s="173">
        <f>SUM(J379,J378,J377,J376)</f>
        <v>1981896.39</v>
      </c>
      <c r="K381" s="173">
        <f>SUM(K376:K379)</f>
        <v>0</v>
      </c>
      <c r="L381" s="173">
        <f>SUM(L379,L378,L377,L376)</f>
        <v>1981896.39</v>
      </c>
      <c r="M381" s="173">
        <f>SUM(M376:M379)</f>
        <v>0</v>
      </c>
      <c r="N381" s="174">
        <f>SUM(N379,N378,N377,N376)</f>
        <v>1981896.39</v>
      </c>
    </row>
    <row r="382" spans="1:14" x14ac:dyDescent="0.25">
      <c r="A382" s="151" t="s">
        <v>101</v>
      </c>
      <c r="B382" s="150" t="s">
        <v>100</v>
      </c>
      <c r="C382" s="152"/>
      <c r="D382" s="152"/>
      <c r="E382" s="152"/>
      <c r="F382" s="165"/>
      <c r="G382" s="83"/>
      <c r="H382" s="85"/>
      <c r="I382" s="85"/>
      <c r="J382" s="85"/>
      <c r="K382" s="85"/>
      <c r="L382" s="85"/>
      <c r="M382" s="85"/>
      <c r="N382" s="87"/>
    </row>
    <row r="383" spans="1:14" x14ac:dyDescent="0.25">
      <c r="A383" s="151" t="s">
        <v>103</v>
      </c>
      <c r="B383" s="150" t="s">
        <v>102</v>
      </c>
      <c r="C383" s="152"/>
      <c r="D383" s="152"/>
      <c r="E383" s="152"/>
      <c r="F383" s="165"/>
      <c r="G383" s="83"/>
      <c r="H383" s="85"/>
      <c r="I383" s="85"/>
      <c r="J383" s="85"/>
      <c r="K383" s="85"/>
      <c r="L383" s="85"/>
      <c r="M383" s="85"/>
      <c r="N383" s="87"/>
    </row>
    <row r="384" spans="1:14" x14ac:dyDescent="0.25">
      <c r="A384" s="151" t="s">
        <v>105</v>
      </c>
      <c r="B384" s="150" t="s">
        <v>104</v>
      </c>
      <c r="C384" s="203"/>
      <c r="D384" s="203"/>
      <c r="E384" s="203"/>
      <c r="F384" s="260"/>
      <c r="G384" s="83"/>
      <c r="H384" s="85">
        <v>0</v>
      </c>
      <c r="I384" s="85"/>
      <c r="J384" s="85">
        <v>31100</v>
      </c>
      <c r="K384" s="85"/>
      <c r="L384" s="85">
        <v>31100</v>
      </c>
      <c r="M384" s="85"/>
      <c r="N384" s="87">
        <v>62200</v>
      </c>
    </row>
    <row r="385" spans="1:14" ht="51" x14ac:dyDescent="0.25">
      <c r="A385" s="151"/>
      <c r="B385" s="190"/>
      <c r="C385" s="193" t="s">
        <v>710</v>
      </c>
      <c r="D385" s="193" t="s">
        <v>711</v>
      </c>
      <c r="E385" s="193" t="s">
        <v>712</v>
      </c>
      <c r="F385" s="197" t="s">
        <v>301</v>
      </c>
      <c r="G385" s="83"/>
      <c r="H385" s="232">
        <v>0</v>
      </c>
      <c r="I385" s="85"/>
      <c r="J385" s="232">
        <v>31100</v>
      </c>
      <c r="K385" s="85"/>
      <c r="L385" s="232">
        <v>31100</v>
      </c>
      <c r="M385" s="85"/>
      <c r="N385" s="234">
        <v>62200</v>
      </c>
    </row>
    <row r="386" spans="1:14" x14ac:dyDescent="0.25">
      <c r="A386" s="151" t="s">
        <v>107</v>
      </c>
      <c r="B386" s="150" t="s">
        <v>106</v>
      </c>
      <c r="C386" s="192"/>
      <c r="D386" s="192"/>
      <c r="E386" s="192"/>
      <c r="F386" s="243"/>
      <c r="G386" s="83"/>
      <c r="H386" s="85"/>
      <c r="I386" s="85"/>
      <c r="J386" s="85"/>
      <c r="K386" s="85"/>
      <c r="L386" s="85"/>
      <c r="M386" s="85"/>
      <c r="N386" s="87"/>
    </row>
    <row r="387" spans="1:14" x14ac:dyDescent="0.25">
      <c r="A387" s="151" t="s">
        <v>109</v>
      </c>
      <c r="B387" s="150" t="s">
        <v>108</v>
      </c>
      <c r="C387" s="152"/>
      <c r="D387" s="152"/>
      <c r="E387" s="152"/>
      <c r="F387" s="165"/>
      <c r="G387" s="83"/>
      <c r="H387" s="85"/>
      <c r="I387" s="85"/>
      <c r="J387" s="85"/>
      <c r="K387" s="85"/>
      <c r="L387" s="85"/>
      <c r="M387" s="85"/>
      <c r="N387" s="87"/>
    </row>
    <row r="388" spans="1:14" x14ac:dyDescent="0.25">
      <c r="A388" s="154" t="s">
        <v>99</v>
      </c>
      <c r="B388" s="156" t="s">
        <v>124</v>
      </c>
      <c r="C388" s="152"/>
      <c r="D388" s="152"/>
      <c r="E388" s="152"/>
      <c r="F388" s="165"/>
      <c r="G388" s="175">
        <f>SUM(G382:G387)</f>
        <v>0</v>
      </c>
      <c r="H388" s="173">
        <f>SUM(H387,H386,H384,H383,H382)</f>
        <v>0</v>
      </c>
      <c r="I388" s="173">
        <f>SUM(I382:I387)</f>
        <v>0</v>
      </c>
      <c r="J388" s="173">
        <f>SUM(J387,J386,J384,J383,J382)</f>
        <v>31100</v>
      </c>
      <c r="K388" s="173">
        <f>SUM(K387,K386,K384,K383,K382)</f>
        <v>0</v>
      </c>
      <c r="L388" s="173">
        <f>SUM(L387,L386,L384,L383,L382)</f>
        <v>31100</v>
      </c>
      <c r="M388" s="173">
        <f>SUM(M387,M386,M384,M383,M382)</f>
        <v>0</v>
      </c>
      <c r="N388" s="174">
        <f>SUM(N387,N386,N384,N383,N382)</f>
        <v>62200</v>
      </c>
    </row>
    <row r="389" spans="1:14" x14ac:dyDescent="0.25">
      <c r="A389" s="151" t="s">
        <v>168</v>
      </c>
      <c r="B389" s="176" t="s">
        <v>175</v>
      </c>
      <c r="C389" s="177"/>
      <c r="D389" s="177"/>
      <c r="E389" s="177"/>
      <c r="F389" s="178"/>
      <c r="G389" s="83"/>
      <c r="H389" s="85"/>
      <c r="I389" s="85"/>
      <c r="J389" s="85"/>
      <c r="K389" s="85"/>
      <c r="L389" s="85"/>
      <c r="M389" s="85"/>
      <c r="N389" s="87"/>
    </row>
    <row r="390" spans="1:14" ht="30" x14ac:dyDescent="0.25">
      <c r="A390" s="154" t="s">
        <v>176</v>
      </c>
      <c r="B390" s="179" t="s">
        <v>128</v>
      </c>
      <c r="C390" s="177"/>
      <c r="D390" s="177"/>
      <c r="E390" s="177"/>
      <c r="F390" s="178"/>
      <c r="G390" s="180">
        <f t="shared" ref="G390:N390" si="8">G389</f>
        <v>0</v>
      </c>
      <c r="H390" s="181">
        <f t="shared" si="8"/>
        <v>0</v>
      </c>
      <c r="I390" s="181">
        <f t="shared" si="8"/>
        <v>0</v>
      </c>
      <c r="J390" s="181">
        <f t="shared" si="8"/>
        <v>0</v>
      </c>
      <c r="K390" s="181">
        <f t="shared" si="8"/>
        <v>0</v>
      </c>
      <c r="L390" s="181">
        <f t="shared" si="8"/>
        <v>0</v>
      </c>
      <c r="M390" s="181">
        <f t="shared" si="8"/>
        <v>0</v>
      </c>
      <c r="N390" s="182">
        <f t="shared" si="8"/>
        <v>0</v>
      </c>
    </row>
    <row r="391" spans="1:14" x14ac:dyDescent="0.25">
      <c r="A391" s="151" t="s">
        <v>112</v>
      </c>
      <c r="B391" s="150" t="s">
        <v>111</v>
      </c>
      <c r="C391" s="203"/>
      <c r="D391" s="203"/>
      <c r="E391" s="203"/>
      <c r="F391" s="260"/>
      <c r="G391" s="83">
        <v>80948.23</v>
      </c>
      <c r="H391" s="85">
        <f>SUM(H392:H399)</f>
        <v>195949.72</v>
      </c>
      <c r="I391" s="85">
        <v>146125.98000000001</v>
      </c>
      <c r="J391" s="85">
        <f>SUM(J392:J399)</f>
        <v>295009.42000000004</v>
      </c>
      <c r="K391" s="85">
        <v>290812.44</v>
      </c>
      <c r="L391" s="85">
        <f>SUM(L392:L399)</f>
        <v>394069.12</v>
      </c>
      <c r="M391" s="85"/>
      <c r="N391" s="87">
        <f>SUM(N392:N399)</f>
        <v>499384.79</v>
      </c>
    </row>
    <row r="392" spans="1:14" ht="38.25" x14ac:dyDescent="0.25">
      <c r="A392" s="151"/>
      <c r="B392" s="190"/>
      <c r="C392" s="204" t="s">
        <v>713</v>
      </c>
      <c r="D392" s="204" t="s">
        <v>714</v>
      </c>
      <c r="E392" s="204" t="s">
        <v>715</v>
      </c>
      <c r="F392" s="206" t="s">
        <v>327</v>
      </c>
      <c r="G392" s="228"/>
      <c r="H392" s="235">
        <v>14999.19</v>
      </c>
      <c r="I392" s="230"/>
      <c r="J392" s="235">
        <v>21599.43</v>
      </c>
      <c r="K392" s="230"/>
      <c r="L392" s="235">
        <v>28199.67</v>
      </c>
      <c r="M392" s="230"/>
      <c r="N392" s="236">
        <v>37000</v>
      </c>
    </row>
    <row r="393" spans="1:14" ht="38.25" x14ac:dyDescent="0.25">
      <c r="A393" s="151"/>
      <c r="B393" s="190"/>
      <c r="C393" s="211" t="s">
        <v>716</v>
      </c>
      <c r="D393" s="211" t="s">
        <v>717</v>
      </c>
      <c r="E393" s="211" t="s">
        <v>718</v>
      </c>
      <c r="F393" s="212" t="s">
        <v>327</v>
      </c>
      <c r="G393" s="237"/>
      <c r="H393" s="238">
        <v>32493.73</v>
      </c>
      <c r="I393" s="239"/>
      <c r="J393" s="238">
        <v>42245.61</v>
      </c>
      <c r="K393" s="239"/>
      <c r="L393" s="238">
        <v>51997.49</v>
      </c>
      <c r="M393" s="239"/>
      <c r="N393" s="240">
        <v>65000</v>
      </c>
    </row>
    <row r="394" spans="1:14" ht="38.25" x14ac:dyDescent="0.25">
      <c r="A394" s="151"/>
      <c r="B394" s="190"/>
      <c r="C394" s="211" t="s">
        <v>719</v>
      </c>
      <c r="D394" s="211" t="s">
        <v>720</v>
      </c>
      <c r="E394" s="211" t="s">
        <v>721</v>
      </c>
      <c r="F394" s="212" t="s">
        <v>195</v>
      </c>
      <c r="G394" s="237"/>
      <c r="H394" s="238">
        <v>16698.29</v>
      </c>
      <c r="I394" s="239"/>
      <c r="J394" s="238">
        <v>24465.53</v>
      </c>
      <c r="K394" s="239"/>
      <c r="L394" s="238">
        <v>32232.77</v>
      </c>
      <c r="M394" s="239"/>
      <c r="N394" s="240">
        <v>40000</v>
      </c>
    </row>
    <row r="395" spans="1:14" ht="38.25" x14ac:dyDescent="0.25">
      <c r="A395" s="151"/>
      <c r="B395" s="190"/>
      <c r="C395" s="211" t="s">
        <v>722</v>
      </c>
      <c r="D395" s="211" t="s">
        <v>723</v>
      </c>
      <c r="E395" s="211" t="s">
        <v>724</v>
      </c>
      <c r="F395" s="212" t="s">
        <v>195</v>
      </c>
      <c r="G395" s="237"/>
      <c r="H395" s="238">
        <v>124843.85</v>
      </c>
      <c r="I395" s="239"/>
      <c r="J395" s="238">
        <v>194043.08</v>
      </c>
      <c r="K395" s="239"/>
      <c r="L395" s="238">
        <v>263242.31</v>
      </c>
      <c r="M395" s="239"/>
      <c r="N395" s="240">
        <v>332441.55</v>
      </c>
    </row>
    <row r="396" spans="1:14" ht="38.25" x14ac:dyDescent="0.25">
      <c r="A396" s="151"/>
      <c r="B396" s="190"/>
      <c r="C396" s="211" t="s">
        <v>725</v>
      </c>
      <c r="D396" s="211" t="s">
        <v>726</v>
      </c>
      <c r="E396" s="211" t="s">
        <v>727</v>
      </c>
      <c r="F396" s="212" t="s">
        <v>327</v>
      </c>
      <c r="G396" s="237"/>
      <c r="H396" s="238">
        <v>2390.46</v>
      </c>
      <c r="I396" s="239"/>
      <c r="J396" s="238">
        <v>4806.24</v>
      </c>
      <c r="K396" s="239"/>
      <c r="L396" s="238">
        <v>7222.02</v>
      </c>
      <c r="M396" s="239"/>
      <c r="N396" s="240">
        <v>10443.049999999999</v>
      </c>
    </row>
    <row r="397" spans="1:14" ht="25.5" x14ac:dyDescent="0.25">
      <c r="A397" s="151"/>
      <c r="B397" s="190"/>
      <c r="C397" s="211" t="s">
        <v>728</v>
      </c>
      <c r="D397" s="211" t="s">
        <v>729</v>
      </c>
      <c r="E397" s="211" t="s">
        <v>730</v>
      </c>
      <c r="F397" s="212" t="s">
        <v>195</v>
      </c>
      <c r="G397" s="237"/>
      <c r="H397" s="238">
        <v>1024.01</v>
      </c>
      <c r="I397" s="239"/>
      <c r="J397" s="238">
        <v>2349.34</v>
      </c>
      <c r="K397" s="239"/>
      <c r="L397" s="238">
        <v>3674.67</v>
      </c>
      <c r="M397" s="239"/>
      <c r="N397" s="240">
        <v>5000</v>
      </c>
    </row>
    <row r="398" spans="1:14" ht="25.5" x14ac:dyDescent="0.25">
      <c r="A398" s="151"/>
      <c r="B398" s="190"/>
      <c r="C398" s="211" t="s">
        <v>731</v>
      </c>
      <c r="D398" s="211" t="s">
        <v>732</v>
      </c>
      <c r="E398" s="211" t="s">
        <v>733</v>
      </c>
      <c r="F398" s="212" t="s">
        <v>195</v>
      </c>
      <c r="G398" s="237"/>
      <c r="H398" s="238">
        <v>1500.19</v>
      </c>
      <c r="I398" s="239"/>
      <c r="J398" s="238">
        <v>1500.19</v>
      </c>
      <c r="K398" s="239"/>
      <c r="L398" s="238">
        <v>1500.19</v>
      </c>
      <c r="M398" s="239"/>
      <c r="N398" s="240">
        <v>1500.19</v>
      </c>
    </row>
    <row r="399" spans="1:14" ht="38.25" x14ac:dyDescent="0.25">
      <c r="A399" s="151"/>
      <c r="B399" s="190"/>
      <c r="C399" s="191" t="s">
        <v>734</v>
      </c>
      <c r="D399" s="191" t="s">
        <v>735</v>
      </c>
      <c r="E399" s="191" t="s">
        <v>736</v>
      </c>
      <c r="F399" s="195" t="s">
        <v>195</v>
      </c>
      <c r="G399" s="227"/>
      <c r="H399" s="231">
        <v>2000</v>
      </c>
      <c r="I399" s="229"/>
      <c r="J399" s="231">
        <v>4000</v>
      </c>
      <c r="K399" s="229"/>
      <c r="L399" s="231">
        <v>6000</v>
      </c>
      <c r="M399" s="229"/>
      <c r="N399" s="233">
        <v>8000</v>
      </c>
    </row>
    <row r="400" spans="1:14" x14ac:dyDescent="0.25">
      <c r="A400" s="151" t="s">
        <v>114</v>
      </c>
      <c r="B400" s="150" t="s">
        <v>113</v>
      </c>
      <c r="C400" s="193"/>
      <c r="D400" s="193"/>
      <c r="E400" s="193"/>
      <c r="F400" s="245"/>
      <c r="G400" s="83">
        <v>480.06</v>
      </c>
      <c r="H400" s="85">
        <f>SUM(H401:H402)</f>
        <v>1870.66</v>
      </c>
      <c r="I400" s="85">
        <v>1450.12</v>
      </c>
      <c r="J400" s="85">
        <f>SUM(J401:J402)</f>
        <v>14076.75</v>
      </c>
      <c r="K400" s="85">
        <v>1618.02</v>
      </c>
      <c r="L400" s="85">
        <f>SUM(L401:L402)</f>
        <v>26282.839999999997</v>
      </c>
      <c r="M400" s="85"/>
      <c r="N400" s="87">
        <f>SUM(N401:N402)</f>
        <v>38488.92</v>
      </c>
    </row>
    <row r="401" spans="1:14" ht="25.5" x14ac:dyDescent="0.25">
      <c r="A401" s="151"/>
      <c r="B401" s="190"/>
      <c r="C401" s="204" t="s">
        <v>737</v>
      </c>
      <c r="D401" s="204" t="s">
        <v>738</v>
      </c>
      <c r="E401" s="204" t="s">
        <v>739</v>
      </c>
      <c r="F401" s="206" t="s">
        <v>195</v>
      </c>
      <c r="G401" s="228"/>
      <c r="H401" s="235">
        <v>100</v>
      </c>
      <c r="I401" s="230"/>
      <c r="J401" s="235">
        <v>3689.79</v>
      </c>
      <c r="K401" s="230"/>
      <c r="L401" s="235">
        <v>7279.58</v>
      </c>
      <c r="M401" s="230"/>
      <c r="N401" s="236">
        <v>10869.37</v>
      </c>
    </row>
    <row r="402" spans="1:14" ht="25.5" x14ac:dyDescent="0.25">
      <c r="A402" s="151"/>
      <c r="B402" s="190"/>
      <c r="C402" s="191" t="s">
        <v>740</v>
      </c>
      <c r="D402" s="191" t="s">
        <v>741</v>
      </c>
      <c r="E402" s="191" t="s">
        <v>742</v>
      </c>
      <c r="F402" s="195" t="s">
        <v>195</v>
      </c>
      <c r="G402" s="227"/>
      <c r="H402" s="231">
        <v>1770.66</v>
      </c>
      <c r="I402" s="229"/>
      <c r="J402" s="231">
        <v>10386.959999999999</v>
      </c>
      <c r="K402" s="229"/>
      <c r="L402" s="231">
        <v>19003.259999999998</v>
      </c>
      <c r="M402" s="229"/>
      <c r="N402" s="233">
        <v>27619.55</v>
      </c>
    </row>
    <row r="403" spans="1:14" x14ac:dyDescent="0.25">
      <c r="A403" s="154" t="s">
        <v>110</v>
      </c>
      <c r="B403" s="156" t="s">
        <v>123</v>
      </c>
      <c r="C403" s="192"/>
      <c r="D403" s="192"/>
      <c r="E403" s="192"/>
      <c r="F403" s="243"/>
      <c r="G403" s="183">
        <f t="shared" ref="G403:N403" si="9">+G391+G400</f>
        <v>81428.289999999994</v>
      </c>
      <c r="H403" s="184">
        <f t="shared" si="9"/>
        <v>197820.38</v>
      </c>
      <c r="I403" s="184">
        <f t="shared" si="9"/>
        <v>147576.1</v>
      </c>
      <c r="J403" s="184">
        <f t="shared" si="9"/>
        <v>309086.17000000004</v>
      </c>
      <c r="K403" s="184">
        <f t="shared" si="9"/>
        <v>292430.46000000002</v>
      </c>
      <c r="L403" s="184">
        <f t="shared" si="9"/>
        <v>420351.95999999996</v>
      </c>
      <c r="M403" s="184">
        <f t="shared" si="9"/>
        <v>0</v>
      </c>
      <c r="N403" s="185">
        <f t="shared" si="9"/>
        <v>537873.71</v>
      </c>
    </row>
    <row r="404" spans="1:14" ht="17.25" x14ac:dyDescent="0.25">
      <c r="A404" s="186" t="s">
        <v>137</v>
      </c>
      <c r="B404" s="51" t="s">
        <v>144</v>
      </c>
      <c r="C404" s="143"/>
      <c r="D404" s="143"/>
      <c r="E404" s="143"/>
      <c r="F404" s="144"/>
      <c r="G404" s="187"/>
      <c r="H404" s="188">
        <v>0</v>
      </c>
      <c r="I404" s="188"/>
      <c r="J404" s="188">
        <v>0</v>
      </c>
      <c r="K404" s="188"/>
      <c r="L404" s="188">
        <v>0</v>
      </c>
      <c r="M404" s="188"/>
      <c r="N404" s="189">
        <v>0</v>
      </c>
    </row>
    <row r="405" spans="1:14" x14ac:dyDescent="0.25">
      <c r="A405" s="4" t="s">
        <v>132</v>
      </c>
      <c r="B405" s="3"/>
      <c r="C405" s="145"/>
      <c r="D405" s="145"/>
      <c r="E405" s="145"/>
      <c r="F405" s="145"/>
      <c r="G405" s="135">
        <f t="shared" ref="G405:N405" si="10">+G404+G403+G390+G388+G381+G375+G332</f>
        <v>589755.89999999991</v>
      </c>
      <c r="H405" s="136">
        <f t="shared" si="10"/>
        <v>3354766.21</v>
      </c>
      <c r="I405" s="136">
        <f t="shared" si="10"/>
        <v>1166603.3399999999</v>
      </c>
      <c r="J405" s="136">
        <f t="shared" si="10"/>
        <v>4907844.21</v>
      </c>
      <c r="K405" s="136">
        <f t="shared" si="10"/>
        <v>2389043.6399999997</v>
      </c>
      <c r="L405" s="136">
        <f t="shared" si="10"/>
        <v>6999521.6600000001</v>
      </c>
      <c r="M405" s="136">
        <f t="shared" si="10"/>
        <v>0</v>
      </c>
      <c r="N405" s="137">
        <f t="shared" si="10"/>
        <v>10363499.809999999</v>
      </c>
    </row>
    <row r="406" spans="1:14" x14ac:dyDescent="0.25">
      <c r="A406" s="4" t="s">
        <v>174</v>
      </c>
      <c r="B406" s="3"/>
      <c r="C406" s="142"/>
      <c r="D406" s="142"/>
      <c r="E406" s="142"/>
      <c r="F406" s="142"/>
      <c r="G406" s="16"/>
      <c r="H406" s="100">
        <v>111137</v>
      </c>
      <c r="I406" s="17"/>
      <c r="J406" s="100">
        <v>149755.5</v>
      </c>
      <c r="K406" s="17"/>
      <c r="L406" s="100">
        <v>149755.5</v>
      </c>
      <c r="M406" s="17"/>
      <c r="N406" s="102">
        <v>149755.5</v>
      </c>
    </row>
    <row r="407" spans="1:14" x14ac:dyDescent="0.25">
      <c r="A407" s="31"/>
      <c r="B407" s="56"/>
      <c r="C407" s="56"/>
      <c r="D407" s="56"/>
      <c r="E407" s="56"/>
      <c r="F407" s="56"/>
      <c r="G407" s="57"/>
      <c r="H407" s="57"/>
      <c r="I407" s="57"/>
      <c r="J407" s="57"/>
      <c r="K407" s="57"/>
      <c r="L407" s="57"/>
      <c r="M407" s="57"/>
      <c r="N407" s="58"/>
    </row>
    <row r="408" spans="1:14" x14ac:dyDescent="0.25">
      <c r="A408" s="59"/>
      <c r="B408" s="60" t="s">
        <v>129</v>
      </c>
      <c r="C408" s="146"/>
      <c r="D408" s="146"/>
      <c r="E408" s="146"/>
      <c r="F408" s="146"/>
      <c r="G408" s="136">
        <f t="shared" ref="G408:N408" si="11">+G128-G405</f>
        <v>2364772.3199999998</v>
      </c>
      <c r="H408" s="136">
        <f t="shared" si="11"/>
        <v>2310411.9400000004</v>
      </c>
      <c r="I408" s="136">
        <f t="shared" si="11"/>
        <v>3008071.24</v>
      </c>
      <c r="J408" s="136">
        <f t="shared" si="11"/>
        <v>1873284.8400000008</v>
      </c>
      <c r="K408" s="136">
        <f t="shared" si="11"/>
        <v>2590430.6000000006</v>
      </c>
      <c r="L408" s="136">
        <f t="shared" si="11"/>
        <v>1310596.1799999997</v>
      </c>
      <c r="M408" s="136">
        <f t="shared" si="11"/>
        <v>6211126.959999999</v>
      </c>
      <c r="N408" s="137">
        <f t="shared" si="11"/>
        <v>1546489.5</v>
      </c>
    </row>
    <row r="409" spans="1:14" s="37" customFormat="1" x14ac:dyDescent="0.2">
      <c r="A409" s="59"/>
      <c r="B409" s="60" t="s">
        <v>163</v>
      </c>
      <c r="C409" s="147"/>
      <c r="D409" s="147"/>
      <c r="E409" s="147"/>
      <c r="F409" s="147"/>
      <c r="G409" s="18"/>
      <c r="H409" s="140">
        <f>+H129-H406</f>
        <v>149643.6</v>
      </c>
      <c r="I409" s="19"/>
      <c r="J409" s="140">
        <f>+J129-J406</f>
        <v>238374.09999999998</v>
      </c>
      <c r="K409" s="19"/>
      <c r="L409" s="140">
        <f>+L129-L406</f>
        <v>238374.09999999998</v>
      </c>
      <c r="M409" s="19"/>
      <c r="N409" s="138">
        <f>+N129-N406</f>
        <v>238374.09999999998</v>
      </c>
    </row>
    <row r="410" spans="1:14" s="37" customFormat="1" x14ac:dyDescent="0.25">
      <c r="A410" s="61"/>
      <c r="B410" s="60" t="s">
        <v>134</v>
      </c>
      <c r="C410" s="146"/>
      <c r="D410" s="146"/>
      <c r="E410" s="146"/>
      <c r="F410" s="146"/>
      <c r="G410" s="136">
        <v>0</v>
      </c>
      <c r="H410" s="136">
        <f>IF(H408&lt;0,-H408,0)</f>
        <v>0</v>
      </c>
      <c r="I410" s="136">
        <v>0</v>
      </c>
      <c r="J410" s="136">
        <f>IF(J408&lt;0,-J408,0)</f>
        <v>0</v>
      </c>
      <c r="K410" s="136">
        <v>0</v>
      </c>
      <c r="L410" s="136">
        <f>IF(L408&lt;0,-L408,0)</f>
        <v>0</v>
      </c>
      <c r="M410" s="136">
        <v>0</v>
      </c>
      <c r="N410" s="139">
        <f>IF(N408&lt;0,-N408,0)</f>
        <v>0</v>
      </c>
    </row>
    <row r="411" spans="1:14" s="20" customFormat="1" ht="21" customHeight="1" x14ac:dyDescent="0.2">
      <c r="A411" s="2" t="s">
        <v>149</v>
      </c>
      <c r="B411" s="2"/>
      <c r="C411" s="2"/>
      <c r="D411" s="2"/>
      <c r="E411" s="2"/>
      <c r="F411" s="2"/>
      <c r="G411" s="2"/>
      <c r="H411" s="2"/>
      <c r="I411" s="2"/>
      <c r="J411" s="2"/>
      <c r="K411" s="2"/>
      <c r="L411" s="2"/>
      <c r="M411" s="2"/>
      <c r="N411" s="2"/>
    </row>
    <row r="412" spans="1:14" s="20" customFormat="1" ht="21" customHeight="1" x14ac:dyDescent="0.2">
      <c r="A412" s="1" t="s">
        <v>151</v>
      </c>
      <c r="B412" s="1"/>
      <c r="C412" s="1"/>
      <c r="D412" s="1"/>
      <c r="E412" s="1"/>
      <c r="F412" s="1"/>
      <c r="G412" s="1"/>
      <c r="H412" s="1"/>
      <c r="I412" s="1"/>
      <c r="J412" s="1"/>
      <c r="K412" s="1"/>
      <c r="L412" s="1"/>
      <c r="M412" s="1"/>
      <c r="N412" s="1"/>
    </row>
    <row r="413" spans="1:14" s="20" customFormat="1" ht="21" customHeight="1" x14ac:dyDescent="0.2">
      <c r="A413" s="14" t="s">
        <v>167</v>
      </c>
      <c r="B413" s="14"/>
      <c r="C413" s="14"/>
      <c r="D413" s="14"/>
      <c r="E413" s="14"/>
      <c r="F413" s="14"/>
      <c r="G413" s="14"/>
      <c r="H413" s="14"/>
      <c r="I413" s="14"/>
      <c r="J413" s="14"/>
      <c r="K413" s="14"/>
      <c r="L413" s="14"/>
      <c r="M413" s="14"/>
      <c r="N413" s="14"/>
    </row>
  </sheetData>
  <sheetProtection password="D3C7" sheet="1" objects="1" scenarios="1"/>
  <mergeCells count="39">
    <mergeCell ref="A7:N7"/>
    <mergeCell ref="B1:N2"/>
    <mergeCell ref="A3:N3"/>
    <mergeCell ref="A4:N4"/>
    <mergeCell ref="A5:N5"/>
    <mergeCell ref="A6:N6"/>
    <mergeCell ref="A128:B128"/>
    <mergeCell ref="A8:N8"/>
    <mergeCell ref="A9:N9"/>
    <mergeCell ref="A11:A13"/>
    <mergeCell ref="B11:B13"/>
    <mergeCell ref="C11:C13"/>
    <mergeCell ref="D11:D13"/>
    <mergeCell ref="E11:E13"/>
    <mergeCell ref="F11:F13"/>
    <mergeCell ref="G11:N11"/>
    <mergeCell ref="G12:H12"/>
    <mergeCell ref="I12:J12"/>
    <mergeCell ref="K12:L12"/>
    <mergeCell ref="M12:N12"/>
    <mergeCell ref="A126:B126"/>
    <mergeCell ref="A127:B127"/>
    <mergeCell ref="E131:E133"/>
    <mergeCell ref="A129:B129"/>
    <mergeCell ref="A131:A133"/>
    <mergeCell ref="B131:B133"/>
    <mergeCell ref="C131:C133"/>
    <mergeCell ref="D131:D133"/>
    <mergeCell ref="F131:F133"/>
    <mergeCell ref="G131:N131"/>
    <mergeCell ref="G132:H132"/>
    <mergeCell ref="I132:J132"/>
    <mergeCell ref="K132:L132"/>
    <mergeCell ref="M132:N132"/>
    <mergeCell ref="A405:B405"/>
    <mergeCell ref="A406:B406"/>
    <mergeCell ref="A411:N411"/>
    <mergeCell ref="A412:N412"/>
    <mergeCell ref="A413:N413"/>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SABRINA ALOE</cp:lastModifiedBy>
  <cp:lastPrinted>2025-01-31T15:01:04Z</cp:lastPrinted>
  <dcterms:created xsi:type="dcterms:W3CDTF">2015-02-26T11:29:02Z</dcterms:created>
  <dcterms:modified xsi:type="dcterms:W3CDTF">2025-04-30T15:25:50Z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